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11640" activeTab="2"/>
  </bookViews>
  <sheets>
    <sheet name="Титульный лист" sheetId="1" r:id="rId1"/>
    <sheet name="Приложение 1" sheetId="2" r:id="rId2"/>
    <sheet name="1.15.3" sheetId="3" r:id="rId3"/>
    <sheet name="1.24 " sheetId="4" r:id="rId4"/>
    <sheet name="1.25 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m">#REF!</definedName>
    <definedName name="\n">#REF!</definedName>
    <definedName name="\o">#REF!</definedName>
    <definedName name="_1_a_1">#REF!</definedName>
    <definedName name="_103fg_1">#N/A</definedName>
    <definedName name="_104fg_10">#N/A</definedName>
    <definedName name="_105fg_11">#N/A</definedName>
    <definedName name="_106fg_12">#N/A</definedName>
    <definedName name="_107fg_13">#N/A</definedName>
    <definedName name="_108fg_14">#N/A</definedName>
    <definedName name="_109fg_15">#N/A</definedName>
    <definedName name="_10bhg_14">#N/A</definedName>
    <definedName name="_110fg_16">#N/A</definedName>
    <definedName name="_111fg_17">#N/A</definedName>
    <definedName name="_112fg_18">#N/A</definedName>
    <definedName name="_113fg_19">#N/A</definedName>
    <definedName name="_114fg_2">#N/A</definedName>
    <definedName name="_115fg_20">#N/A</definedName>
    <definedName name="_116fg_21">#N/A</definedName>
    <definedName name="_117fg_22">#N/A</definedName>
    <definedName name="_118fg_23">#N/A</definedName>
    <definedName name="_119fg_3">#N/A</definedName>
    <definedName name="_11bhg_15">#N/A</definedName>
    <definedName name="_120fg_4">#N/A</definedName>
    <definedName name="_121fg_5">#N/A</definedName>
    <definedName name="_122fg_6">#N/A</definedName>
    <definedName name="_123fg_7">#N/A</definedName>
    <definedName name="_124fg_8">#N/A</definedName>
    <definedName name="_125fg_9">#N/A</definedName>
    <definedName name="_126fghy_1">#N/A</definedName>
    <definedName name="_127fghy_10">#N/A</definedName>
    <definedName name="_128fghy_11">#N/A</definedName>
    <definedName name="_129fghy_12">#N/A</definedName>
    <definedName name="_12bhg_16">#N/A</definedName>
    <definedName name="_130fghy_13">#N/A</definedName>
    <definedName name="_131fghy_14">#N/A</definedName>
    <definedName name="_132fghy_15">#N/A</definedName>
    <definedName name="_133fghy_16">#N/A</definedName>
    <definedName name="_134fghy_17">#N/A</definedName>
    <definedName name="_135fghy_18">#N/A</definedName>
    <definedName name="_136fghy_19">#N/A</definedName>
    <definedName name="_137fghy_2">#N/A</definedName>
    <definedName name="_138fghy_20">#N/A</definedName>
    <definedName name="_139fghy_21">#N/A</definedName>
    <definedName name="_13bhg_17">#N/A</definedName>
    <definedName name="_140fghy_22">#N/A</definedName>
    <definedName name="_141fghy_23">#N/A</definedName>
    <definedName name="_142fghy_3">#N/A</definedName>
    <definedName name="_143fghy_4">#N/A</definedName>
    <definedName name="_144fghy_5">#N/A</definedName>
    <definedName name="_145fghy_6">#N/A</definedName>
    <definedName name="_146fghy_7">#N/A</definedName>
    <definedName name="_147fghy_8">#N/A</definedName>
    <definedName name="_148fghy_9">#N/A</definedName>
    <definedName name="_149jhu_1">#N/A</definedName>
    <definedName name="_14bhg_18">#N/A</definedName>
    <definedName name="_150jhu_10">#N/A</definedName>
    <definedName name="_151jhu_11">#N/A</definedName>
    <definedName name="_152jhu_12">#N/A</definedName>
    <definedName name="_153jhu_13">#N/A</definedName>
    <definedName name="_154jhu_14">#N/A</definedName>
    <definedName name="_155jhu_15">#N/A</definedName>
    <definedName name="_156jhu_16">#N/A</definedName>
    <definedName name="_157jhu_17">#N/A</definedName>
    <definedName name="_158jhu_18">#N/A</definedName>
    <definedName name="_159jhu_19">#N/A</definedName>
    <definedName name="_15bhg_19">#N/A</definedName>
    <definedName name="_160jhu_2">#N/A</definedName>
    <definedName name="_161jhu_20">#N/A</definedName>
    <definedName name="_162jhu_21">#N/A</definedName>
    <definedName name="_163jhu_22">#N/A</definedName>
    <definedName name="_164jhu_23">#N/A</definedName>
    <definedName name="_165jhu_3">#N/A</definedName>
    <definedName name="_166jhu_4">#N/A</definedName>
    <definedName name="_167jhu_5">#N/A</definedName>
    <definedName name="_168jhu_6">#N/A</definedName>
    <definedName name="_169jhu_7">#N/A</definedName>
    <definedName name="_16bhg_2">#N/A</definedName>
    <definedName name="_170jhu_8">#N/A</definedName>
    <definedName name="_171jhu_9">#N/A</definedName>
    <definedName name="_172ke_1">#N/A</definedName>
    <definedName name="_173ke_10">#N/A</definedName>
    <definedName name="_174ke_11">#N/A</definedName>
    <definedName name="_175ke_12">#N/A</definedName>
    <definedName name="_176ke_13">#N/A</definedName>
    <definedName name="_177ke_14">#N/A</definedName>
    <definedName name="_178ke_15">#N/A</definedName>
    <definedName name="_179ke_16">#N/A</definedName>
    <definedName name="_17bhg_20">#N/A</definedName>
    <definedName name="_180ke_17">#N/A</definedName>
    <definedName name="_181ke_18">#N/A</definedName>
    <definedName name="_182ke_19">#N/A</definedName>
    <definedName name="_183ke_2">#N/A</definedName>
    <definedName name="_184ke_20">#N/A</definedName>
    <definedName name="_185ke_21">#N/A</definedName>
    <definedName name="_186ke_22">#N/A</definedName>
    <definedName name="_187ke_23">#N/A</definedName>
    <definedName name="_188ke_3">#N/A</definedName>
    <definedName name="_189ke_4">#N/A</definedName>
    <definedName name="_18bhg_21">#N/A</definedName>
    <definedName name="_190ke_5">#N/A</definedName>
    <definedName name="_191ke_6">#N/A</definedName>
    <definedName name="_192ke_7">#N/A</definedName>
    <definedName name="_193ke_8">#N/A</definedName>
    <definedName name="_194ke_9">#N/A</definedName>
    <definedName name="_195kkk_1">#N/A</definedName>
    <definedName name="_196kkk_10">#N/A</definedName>
    <definedName name="_197kkk_11">#N/A</definedName>
    <definedName name="_198kkk_12">#N/A</definedName>
    <definedName name="_199kkk_13">#N/A</definedName>
    <definedName name="_19bhg_22">#N/A</definedName>
    <definedName name="_2_m_1">#REF!</definedName>
    <definedName name="_200kkk_14">#N/A</definedName>
    <definedName name="_201kkk_15">#N/A</definedName>
    <definedName name="_202kkk_16">#N/A</definedName>
    <definedName name="_203kkk_17">#N/A</definedName>
    <definedName name="_204kkk_18">#N/A</definedName>
    <definedName name="_205kkk_19">#N/A</definedName>
    <definedName name="_206kkk_2">#N/A</definedName>
    <definedName name="_207kkk_20">#N/A</definedName>
    <definedName name="_208kkk_21">#N/A</definedName>
    <definedName name="_209kkk_22">#N/A</definedName>
    <definedName name="_20bhg_23">#N/A</definedName>
    <definedName name="_210kkk_23">#N/A</definedName>
    <definedName name="_211kkk_3">#N/A</definedName>
    <definedName name="_212kkk_4">#N/A</definedName>
    <definedName name="_213kkk_5">#N/A</definedName>
    <definedName name="_214kkk_6">#N/A</definedName>
    <definedName name="_215kkk_7">#N/A</definedName>
    <definedName name="_216kkk_8">#N/A</definedName>
    <definedName name="_217kkk_9">#N/A</definedName>
    <definedName name="_218l_1">#N/A</definedName>
    <definedName name="_219l_10">#N/A</definedName>
    <definedName name="_21bhg_3">#N/A</definedName>
    <definedName name="_220l_11">#N/A</definedName>
    <definedName name="_221l_12">#N/A</definedName>
    <definedName name="_222l_13">#N/A</definedName>
    <definedName name="_223l_14">#N/A</definedName>
    <definedName name="_224l_15">#N/A</definedName>
    <definedName name="_225l_16">#N/A</definedName>
    <definedName name="_226l_17">#N/A</definedName>
    <definedName name="_227l_18">#N/A</definedName>
    <definedName name="_228l_19">#N/A</definedName>
    <definedName name="_229l_2">#N/A</definedName>
    <definedName name="_22bhg_4">#N/A</definedName>
    <definedName name="_230l_20">#N/A</definedName>
    <definedName name="_231l_21">#N/A</definedName>
    <definedName name="_232l_22">#N/A</definedName>
    <definedName name="_233l_23">#N/A</definedName>
    <definedName name="_234l_3">#N/A</definedName>
    <definedName name="_235l_4">#N/A</definedName>
    <definedName name="_236l_5">#N/A</definedName>
    <definedName name="_237l_6">#N/A</definedName>
    <definedName name="_238l_7">#N/A</definedName>
    <definedName name="_239l_8">#N/A</definedName>
    <definedName name="_23bhg_5">#N/A</definedName>
    <definedName name="_240l_9">#N/A</definedName>
    <definedName name="_241mj_1">#N/A</definedName>
    <definedName name="_242mj_10">#N/A</definedName>
    <definedName name="_243mj_11">#N/A</definedName>
    <definedName name="_244mj_12">#N/A</definedName>
    <definedName name="_245mj_13">#N/A</definedName>
    <definedName name="_246mj_14">#N/A</definedName>
    <definedName name="_247mj_15">#N/A</definedName>
    <definedName name="_248mj_16">#N/A</definedName>
    <definedName name="_249mj_17">#N/A</definedName>
    <definedName name="_24bhg_6">#N/A</definedName>
    <definedName name="_250mj_18">#N/A</definedName>
    <definedName name="_251mj_19">#N/A</definedName>
    <definedName name="_252mj_2">#N/A</definedName>
    <definedName name="_253mj_20">#N/A</definedName>
    <definedName name="_254mj_21">#N/A</definedName>
    <definedName name="_255mj_22">#N/A</definedName>
    <definedName name="_256mj_23">#N/A</definedName>
    <definedName name="_257mj_3">#N/A</definedName>
    <definedName name="_258mj_4">#N/A</definedName>
    <definedName name="_259mj_5">#N/A</definedName>
    <definedName name="_25bhg_7">#N/A</definedName>
    <definedName name="_260mj_6">#N/A</definedName>
    <definedName name="_261mj_7">#N/A</definedName>
    <definedName name="_262mj_8">#N/A</definedName>
    <definedName name="_263mj_9">#N/A</definedName>
    <definedName name="_264nh_1">#N/A</definedName>
    <definedName name="_265nh_10">#N/A</definedName>
    <definedName name="_266nh_11">#N/A</definedName>
    <definedName name="_267nh_12">#N/A</definedName>
    <definedName name="_268nh_13">#N/A</definedName>
    <definedName name="_269nh_14">#N/A</definedName>
    <definedName name="_26bhg_8">#N/A</definedName>
    <definedName name="_270nh_15">#N/A</definedName>
    <definedName name="_271nh_16">#N/A</definedName>
    <definedName name="_272nh_17">#N/A</definedName>
    <definedName name="_273nh_18">#N/A</definedName>
    <definedName name="_274nh_19">#N/A</definedName>
    <definedName name="_275nh_2">#N/A</definedName>
    <definedName name="_276nh_20">#N/A</definedName>
    <definedName name="_277nh_21">#N/A</definedName>
    <definedName name="_278nh_22">#N/A</definedName>
    <definedName name="_279nh_23">#N/A</definedName>
    <definedName name="_27bhg_9">#N/A</definedName>
    <definedName name="_280nh_3">#N/A</definedName>
    <definedName name="_281nh_4">#N/A</definedName>
    <definedName name="_282nh_5">#N/A</definedName>
    <definedName name="_283nh_6">#N/A</definedName>
    <definedName name="_284nh_7">#N/A</definedName>
    <definedName name="_285nh_8">#N/A</definedName>
    <definedName name="_286nh_9">#N/A</definedName>
    <definedName name="_287njh_1">#N/A</definedName>
    <definedName name="_288njh_10">#N/A</definedName>
    <definedName name="_289njh_11">#N/A</definedName>
    <definedName name="_28CompOt_1">#N/A</definedName>
    <definedName name="_290njh_12">#N/A</definedName>
    <definedName name="_291njh_13">#N/A</definedName>
    <definedName name="_292njh_14">#N/A</definedName>
    <definedName name="_293njh_15">#N/A</definedName>
    <definedName name="_294njh_16">#N/A</definedName>
    <definedName name="_295njh_17">#N/A</definedName>
    <definedName name="_296njh_18">#N/A</definedName>
    <definedName name="_297njh_19">#N/A</definedName>
    <definedName name="_298njh_2">#N/A</definedName>
    <definedName name="_299njh_20">#N/A</definedName>
    <definedName name="_29CompOt_10">#N/A</definedName>
    <definedName name="_3_n_1">#REF!</definedName>
    <definedName name="_300njh_21">#N/A</definedName>
    <definedName name="_301njh_22">#N/A</definedName>
    <definedName name="_302njh_23">#N/A</definedName>
    <definedName name="_303njh_3">#N/A</definedName>
    <definedName name="_304njh_4">#N/A</definedName>
    <definedName name="_305njh_5">#N/A</definedName>
    <definedName name="_306njh_6">#N/A</definedName>
    <definedName name="_307njh_7">#N/A</definedName>
    <definedName name="_308njh_8">#N/A</definedName>
    <definedName name="_309njh_9">#N/A</definedName>
    <definedName name="_30CompOt_11">#N/A</definedName>
    <definedName name="_310q_1">#N/A</definedName>
    <definedName name="_311q_10">#N/A</definedName>
    <definedName name="_312q_11">#N/A</definedName>
    <definedName name="_313q_12">#N/A</definedName>
    <definedName name="_314q_13">#N/A</definedName>
    <definedName name="_315q_14">#N/A</definedName>
    <definedName name="_316q_15">#N/A</definedName>
    <definedName name="_317q_16">#N/A</definedName>
    <definedName name="_318q_17">#N/A</definedName>
    <definedName name="_319q_18">#N/A</definedName>
    <definedName name="_31CompOt_12">#N/A</definedName>
    <definedName name="_320q_19">#N/A</definedName>
    <definedName name="_321q_2">#N/A</definedName>
    <definedName name="_322q_20">#N/A</definedName>
    <definedName name="_323q_21">#N/A</definedName>
    <definedName name="_324q_22">#N/A</definedName>
    <definedName name="_325q_23">#N/A</definedName>
    <definedName name="_326q_3">#N/A</definedName>
    <definedName name="_327q_4">#N/A</definedName>
    <definedName name="_328q_5">#N/A</definedName>
    <definedName name="_329q_6">#N/A</definedName>
    <definedName name="_32CompOt_13">#N/A</definedName>
    <definedName name="_330q_7">#N/A</definedName>
    <definedName name="_331q_8">#N/A</definedName>
    <definedName name="_332q_9">#N/A</definedName>
    <definedName name="_333S1__1">#REF!</definedName>
    <definedName name="_334S10__1">#REF!</definedName>
    <definedName name="_335S11__1">#REF!</definedName>
    <definedName name="_336S12__1">#REF!</definedName>
    <definedName name="_337S13__1">#REF!</definedName>
    <definedName name="_338S14__1">#REF!</definedName>
    <definedName name="_339S15__1">#REF!</definedName>
    <definedName name="_33CompOt_14">#N/A</definedName>
    <definedName name="_340S16__1">#REF!</definedName>
    <definedName name="_341S17__1">#REF!</definedName>
    <definedName name="_342S18__1">#REF!</definedName>
    <definedName name="_343S19__1">#REF!</definedName>
    <definedName name="_344S2__1">#REF!</definedName>
    <definedName name="_345S20__1">#REF!</definedName>
    <definedName name="_346S3__1">#REF!</definedName>
    <definedName name="_347S4__1">#REF!</definedName>
    <definedName name="_348S5__1">#REF!</definedName>
    <definedName name="_349S6__1">#REF!</definedName>
    <definedName name="_34CompOt_15">#N/A</definedName>
    <definedName name="_350S7__1">#REF!</definedName>
    <definedName name="_351S8__1">#REF!</definedName>
    <definedName name="_352S9__1">#REF!</definedName>
    <definedName name="_353SP1_1">#REF!</definedName>
    <definedName name="_354SP1_2">#REF!</definedName>
    <definedName name="_355SP10_1">#REF!</definedName>
    <definedName name="_356SP10_2">#REF!</definedName>
    <definedName name="_357SP11_1">#REF!</definedName>
    <definedName name="_358SP11_2">#REF!</definedName>
    <definedName name="_359SP12_1">#REF!</definedName>
    <definedName name="_35CompOt_16">#N/A</definedName>
    <definedName name="_360SP12_2">#REF!</definedName>
    <definedName name="_361SP13_1">#REF!</definedName>
    <definedName name="_362SP13_2">#REF!</definedName>
    <definedName name="_363SP14_1">#REF!</definedName>
    <definedName name="_364SP14_2">#REF!</definedName>
    <definedName name="_365SP15_1">#REF!</definedName>
    <definedName name="_366SP15_2">#REF!</definedName>
    <definedName name="_367SP16_1">#REF!</definedName>
    <definedName name="_368SP16_2">#REF!</definedName>
    <definedName name="_369SP17_1">#REF!</definedName>
    <definedName name="_36CompOt_17">#N/A</definedName>
    <definedName name="_370SP17_2">#REF!</definedName>
    <definedName name="_371SP18_1">#REF!</definedName>
    <definedName name="_372SP18_2">#REF!</definedName>
    <definedName name="_373SP19_1">#REF!</definedName>
    <definedName name="_374SP19_2">#REF!</definedName>
    <definedName name="_375SP2_1">#REF!</definedName>
    <definedName name="_376SP2_2">#REF!</definedName>
    <definedName name="_377SP20_1">#REF!</definedName>
    <definedName name="_378SP20_2">#REF!</definedName>
    <definedName name="_379SP3_1">#REF!</definedName>
    <definedName name="_37CompOt_18">#N/A</definedName>
    <definedName name="_380SP3_2">#REF!</definedName>
    <definedName name="_381SP4_1">#REF!</definedName>
    <definedName name="_382SP4_2">#REF!</definedName>
    <definedName name="_383SP5_1">#REF!</definedName>
    <definedName name="_384SP5_2">#REF!</definedName>
    <definedName name="_385SP7_1">#REF!</definedName>
    <definedName name="_386SP7_2">#REF!</definedName>
    <definedName name="_387SP8_1">#REF!</definedName>
    <definedName name="_388SP8_2">#REF!</definedName>
    <definedName name="_389SP9_1">#REF!</definedName>
    <definedName name="_38CompOt_19">#N/A</definedName>
    <definedName name="_390SP9_2">#REF!</definedName>
    <definedName name="_391tyt_1">#N/A</definedName>
    <definedName name="_392tyt_10">#N/A</definedName>
    <definedName name="_393tyt_11">#N/A</definedName>
    <definedName name="_394tyt_12">#N/A</definedName>
    <definedName name="_395tyt_13">#N/A</definedName>
    <definedName name="_396tyt_14">#N/A</definedName>
    <definedName name="_397tyt_15">#N/A</definedName>
    <definedName name="_398tyt_16">#N/A</definedName>
    <definedName name="_399tyt_17">#N/A</definedName>
    <definedName name="_39CompOt_2">#N/A</definedName>
    <definedName name="_4_o_1">#REF!</definedName>
    <definedName name="_400tyt_18">#N/A</definedName>
    <definedName name="_401tyt_19">#N/A</definedName>
    <definedName name="_402tyt_2">#N/A</definedName>
    <definedName name="_403tyt_20">#N/A</definedName>
    <definedName name="_404tyt_21">#N/A</definedName>
    <definedName name="_405tyt_22">#N/A</definedName>
    <definedName name="_406tyt_23">#N/A</definedName>
    <definedName name="_407tyt_3">#N/A</definedName>
    <definedName name="_408tyt_4">#N/A</definedName>
    <definedName name="_409tyt_5">#N/A</definedName>
    <definedName name="_40CompOt_20">#N/A</definedName>
    <definedName name="_410tyt_6">#N/A</definedName>
    <definedName name="_411tyt_7">#N/A</definedName>
    <definedName name="_412tyt_8">#N/A</definedName>
    <definedName name="_413tyt_9">#N/A</definedName>
    <definedName name="_414yui_1">#N/A</definedName>
    <definedName name="_415yui_10">#N/A</definedName>
    <definedName name="_416yui_11">#N/A</definedName>
    <definedName name="_417yui_12">#N/A</definedName>
    <definedName name="_418yui_13">#N/A</definedName>
    <definedName name="_419yui_14">#N/A</definedName>
    <definedName name="_41CompOt_21">#N/A</definedName>
    <definedName name="_420yui_15">#N/A</definedName>
    <definedName name="_421yui_16">#N/A</definedName>
    <definedName name="_422yui_17">#N/A</definedName>
    <definedName name="_423yui_18">#N/A</definedName>
    <definedName name="_424yui_19">#N/A</definedName>
    <definedName name="_425yui_2">#N/A</definedName>
    <definedName name="_426yui_20">#N/A</definedName>
    <definedName name="_427yui_21">#N/A</definedName>
    <definedName name="_428yui_22">#N/A</definedName>
    <definedName name="_429yui_23">#N/A</definedName>
    <definedName name="_42CompOt_22">#N/A</definedName>
    <definedName name="_430yui_3">#N/A</definedName>
    <definedName name="_431yui_4">#N/A</definedName>
    <definedName name="_432yui_5">#N/A</definedName>
    <definedName name="_433yui_6">#N/A</definedName>
    <definedName name="_434yui_7">#N/A</definedName>
    <definedName name="_435yui_8">#N/A</definedName>
    <definedName name="_436yui_9">#N/A</definedName>
    <definedName name="_437второй_1">#REF!</definedName>
    <definedName name="_438ен_1">#N/A</definedName>
    <definedName name="_439ен_10">#N/A</definedName>
    <definedName name="_43CompOt_23">#N/A</definedName>
    <definedName name="_440ен_11">#N/A</definedName>
    <definedName name="_441ен_12">#N/A</definedName>
    <definedName name="_442ен_13">#N/A</definedName>
    <definedName name="_443ен_14">#N/A</definedName>
    <definedName name="_444ен_15">#N/A</definedName>
    <definedName name="_445ен_16">#N/A</definedName>
    <definedName name="_446ен_17">#N/A</definedName>
    <definedName name="_447ен_18">#N/A</definedName>
    <definedName name="_448ен_19">#N/A</definedName>
    <definedName name="_449ен_2">#N/A</definedName>
    <definedName name="_44CompOt_3">#N/A</definedName>
    <definedName name="_450ен_20">#N/A</definedName>
    <definedName name="_451ен_21">#N/A</definedName>
    <definedName name="_452ен_22">#N/A</definedName>
    <definedName name="_453ен_3">#N/A</definedName>
    <definedName name="_454ен_4">#N/A</definedName>
    <definedName name="_455ен_5">#N/A</definedName>
    <definedName name="_456ен_6">#N/A</definedName>
    <definedName name="_457ен_7">#N/A</definedName>
    <definedName name="_458ен_8">#N/A</definedName>
    <definedName name="_459ен_9">#N/A</definedName>
    <definedName name="_45CompOt_4">#N/A</definedName>
    <definedName name="_460ке_1">#N/A</definedName>
    <definedName name="_461ке_10">#N/A</definedName>
    <definedName name="_462ке_11">#N/A</definedName>
    <definedName name="_463ке_12">#N/A</definedName>
    <definedName name="_464ке_13">#N/A</definedName>
    <definedName name="_465ке_14">#N/A</definedName>
    <definedName name="_466ке_15">#N/A</definedName>
    <definedName name="_467ке_16">#N/A</definedName>
    <definedName name="_468ке_17">#N/A</definedName>
    <definedName name="_469ке_18">#N/A</definedName>
    <definedName name="_46CompOt_5">#N/A</definedName>
    <definedName name="_470ке_19">#N/A</definedName>
    <definedName name="_471ке_2">#N/A</definedName>
    <definedName name="_472ке_20">#N/A</definedName>
    <definedName name="_473ке_21">#N/A</definedName>
    <definedName name="_474ке_22">#N/A</definedName>
    <definedName name="_475ке_23">#N/A</definedName>
    <definedName name="_476ке_3">#N/A</definedName>
    <definedName name="_477ке_4">#N/A</definedName>
    <definedName name="_478ке_5">#N/A</definedName>
    <definedName name="_479ке_6">#N/A</definedName>
    <definedName name="_47CompOt_6">#N/A</definedName>
    <definedName name="_480ке_7">#N/A</definedName>
    <definedName name="_481ке_8">#N/A</definedName>
    <definedName name="_482ке_9">#N/A</definedName>
    <definedName name="_483лд_1">#N/A</definedName>
    <definedName name="_484лд_10">#N/A</definedName>
    <definedName name="_485лд_11">#N/A</definedName>
    <definedName name="_486лд_12">#N/A</definedName>
    <definedName name="_487лд_13">#N/A</definedName>
    <definedName name="_488лд_14">#N/A</definedName>
    <definedName name="_489лд_15">#N/A</definedName>
    <definedName name="_48CompOt_7">#N/A</definedName>
    <definedName name="_490лд_16">#N/A</definedName>
    <definedName name="_491лд_17">#N/A</definedName>
    <definedName name="_492лд_18">#N/A</definedName>
    <definedName name="_493лд_19">#N/A</definedName>
    <definedName name="_494лд_2">#N/A</definedName>
    <definedName name="_495лд_20">#N/A</definedName>
    <definedName name="_496лд_21">#N/A</definedName>
    <definedName name="_497лд_22">#N/A</definedName>
    <definedName name="_498лд_3">#N/A</definedName>
    <definedName name="_499лд_4">#N/A</definedName>
    <definedName name="_49CompOt_8">#N/A</definedName>
    <definedName name="_500лд_5">#N/A</definedName>
    <definedName name="_501лд_6">#N/A</definedName>
    <definedName name="_502лд_7">#N/A</definedName>
    <definedName name="_503лд_8">#N/A</definedName>
    <definedName name="_504лд_9">#N/A</definedName>
    <definedName name="_505не_1">#N/A</definedName>
    <definedName name="_506не_10">#N/A</definedName>
    <definedName name="_507не_11">#N/A</definedName>
    <definedName name="_508не_12">#N/A</definedName>
    <definedName name="_509не_13">#N/A</definedName>
    <definedName name="_50CompOt_9">#N/A</definedName>
    <definedName name="_510не_14">#N/A</definedName>
    <definedName name="_511не_15">#N/A</definedName>
    <definedName name="_512не_16">#N/A</definedName>
    <definedName name="_513не_17">#N/A</definedName>
    <definedName name="_514не_18">#N/A</definedName>
    <definedName name="_515не_19">#N/A</definedName>
    <definedName name="_516не_2">#N/A</definedName>
    <definedName name="_517не_20">#N/A</definedName>
    <definedName name="_518не_21">#N/A</definedName>
    <definedName name="_519не_22">#N/A</definedName>
    <definedName name="_51CompRas_1">#N/A</definedName>
    <definedName name="_520не_3">#N/A</definedName>
    <definedName name="_521не_4">#N/A</definedName>
    <definedName name="_522не_5">#N/A</definedName>
    <definedName name="_523не_6">#N/A</definedName>
    <definedName name="_524не_7">#N/A</definedName>
    <definedName name="_525не_8">#N/A</definedName>
    <definedName name="_526не_9">#N/A</definedName>
    <definedName name="_527первый_1">#REF!</definedName>
    <definedName name="_528р_1">#N/A</definedName>
    <definedName name="_529р_10">#N/A</definedName>
    <definedName name="_52CompRas_10">#N/A</definedName>
    <definedName name="_530р_11">#N/A</definedName>
    <definedName name="_531р_12">#N/A</definedName>
    <definedName name="_532р_13">#N/A</definedName>
    <definedName name="_533р_14">#N/A</definedName>
    <definedName name="_534р_15">#N/A</definedName>
    <definedName name="_535р_16">#N/A</definedName>
    <definedName name="_536р_17">#N/A</definedName>
    <definedName name="_537р_18">#N/A</definedName>
    <definedName name="_538р_19">#N/A</definedName>
    <definedName name="_539р_2">#N/A</definedName>
    <definedName name="_53CompRas_11">#N/A</definedName>
    <definedName name="_540р_20">#N/A</definedName>
    <definedName name="_541р_21">#N/A</definedName>
    <definedName name="_542р_22">#N/A</definedName>
    <definedName name="_543р_23">#N/A</definedName>
    <definedName name="_544р_3">#N/A</definedName>
    <definedName name="_545р_4">#N/A</definedName>
    <definedName name="_546р_5">#N/A</definedName>
    <definedName name="_547р_6">#N/A</definedName>
    <definedName name="_548р_7">#N/A</definedName>
    <definedName name="_549р_8">#N/A</definedName>
    <definedName name="_54CompRas_12">#N/A</definedName>
    <definedName name="_550р_9">#N/A</definedName>
    <definedName name="_551т_1">#N/A</definedName>
    <definedName name="_552т_10">#N/A</definedName>
    <definedName name="_553т_11">#N/A</definedName>
    <definedName name="_554т_12">#N/A</definedName>
    <definedName name="_555т_13">#N/A</definedName>
    <definedName name="_556т_14">#N/A</definedName>
    <definedName name="_557т_15">#N/A</definedName>
    <definedName name="_558т_16">#N/A</definedName>
    <definedName name="_559т_17">#N/A</definedName>
    <definedName name="_55CompRas_13">#N/A</definedName>
    <definedName name="_560т_18">#N/A</definedName>
    <definedName name="_561т_19">#N/A</definedName>
    <definedName name="_562т_2">#N/A</definedName>
    <definedName name="_563т_20">#N/A</definedName>
    <definedName name="_564т_21">#N/A</definedName>
    <definedName name="_565т_22">#N/A</definedName>
    <definedName name="_566т_23">#N/A</definedName>
    <definedName name="_567т_3">#N/A</definedName>
    <definedName name="_568т_4">#N/A</definedName>
    <definedName name="_569т_5">#N/A</definedName>
    <definedName name="_56CompRas_14">#N/A</definedName>
    <definedName name="_570т_6">#N/A</definedName>
    <definedName name="_571т_7">#N/A</definedName>
    <definedName name="_572т_8">#N/A</definedName>
    <definedName name="_573т_9">#N/A</definedName>
    <definedName name="_574третий_1">#REF!</definedName>
    <definedName name="_575цу_1">#N/A</definedName>
    <definedName name="_576цу_10">#N/A</definedName>
    <definedName name="_577цу_11">#N/A</definedName>
    <definedName name="_578цу_12">#N/A</definedName>
    <definedName name="_579цу_13">#N/A</definedName>
    <definedName name="_57CompRas_15">#N/A</definedName>
    <definedName name="_580цу_14">#N/A</definedName>
    <definedName name="_581цу_15">#N/A</definedName>
    <definedName name="_582цу_16">#N/A</definedName>
    <definedName name="_583цу_17">#N/A</definedName>
    <definedName name="_584цу_18">#N/A</definedName>
    <definedName name="_585цу_19">#N/A</definedName>
    <definedName name="_586цу_2">#N/A</definedName>
    <definedName name="_587цу_20">#N/A</definedName>
    <definedName name="_588цу_21">#N/A</definedName>
    <definedName name="_589цу_22">#N/A</definedName>
    <definedName name="_58CompRas_16">#N/A</definedName>
    <definedName name="_590цу_23">#N/A</definedName>
    <definedName name="_591цу_3">#N/A</definedName>
    <definedName name="_592цу_4">#N/A</definedName>
    <definedName name="_593цу_5">#N/A</definedName>
    <definedName name="_594цу_6">#N/A</definedName>
    <definedName name="_595цу_7">#N/A</definedName>
    <definedName name="_596цу_8">#N/A</definedName>
    <definedName name="_597цу_9">#N/A</definedName>
    <definedName name="_598четвертый_1">#REF!</definedName>
    <definedName name="_599ю_1">#N/A</definedName>
    <definedName name="_59CompRas_17">#N/A</definedName>
    <definedName name="_5bhg_1">#N/A</definedName>
    <definedName name="_600ю_10">#N/A</definedName>
    <definedName name="_601ю_11">#N/A</definedName>
    <definedName name="_602ю_12">#N/A</definedName>
    <definedName name="_603ю_13">#N/A</definedName>
    <definedName name="_604ю_14">#N/A</definedName>
    <definedName name="_605ю_15">#N/A</definedName>
    <definedName name="_606ю_16">#N/A</definedName>
    <definedName name="_607ю_17">#N/A</definedName>
    <definedName name="_608ю_18">#N/A</definedName>
    <definedName name="_609ю_19">#N/A</definedName>
    <definedName name="_60CompRas_18">#N/A</definedName>
    <definedName name="_610ю_2">#N/A</definedName>
    <definedName name="_611ю_20">#N/A</definedName>
    <definedName name="_612ю_21">#N/A</definedName>
    <definedName name="_613ю_22">#N/A</definedName>
    <definedName name="_614ю_23">#N/A</definedName>
    <definedName name="_615ю_3">#N/A</definedName>
    <definedName name="_616ю_4">#N/A</definedName>
    <definedName name="_617ю_5">#N/A</definedName>
    <definedName name="_618ю_6">#N/A</definedName>
    <definedName name="_619ю_7">#N/A</definedName>
    <definedName name="_61CompRas_19">#N/A</definedName>
    <definedName name="_620ю_8">#N/A</definedName>
    <definedName name="_621ю_9">#N/A</definedName>
    <definedName name="_622юж_1">#N/A</definedName>
    <definedName name="_623юж_10">#N/A</definedName>
    <definedName name="_624юж_11">#N/A</definedName>
    <definedName name="_625юж_12">#N/A</definedName>
    <definedName name="_626юж_13">#N/A</definedName>
    <definedName name="_627юж_14">#N/A</definedName>
    <definedName name="_628юж_15">#N/A</definedName>
    <definedName name="_629юж_16">#N/A</definedName>
    <definedName name="_62CompRas_2">#N/A</definedName>
    <definedName name="_630юж_17">#N/A</definedName>
    <definedName name="_631юж_18">#N/A</definedName>
    <definedName name="_632юж_19">#N/A</definedName>
    <definedName name="_633юж_2">#N/A</definedName>
    <definedName name="_634юж_20">#N/A</definedName>
    <definedName name="_635юж_21">#N/A</definedName>
    <definedName name="_636юж_22">#N/A</definedName>
    <definedName name="_637юж_23">#N/A</definedName>
    <definedName name="_638юж_3">#N/A</definedName>
    <definedName name="_639юж_4">#N/A</definedName>
    <definedName name="_63CompRas_20">#N/A</definedName>
    <definedName name="_640юж_5">#N/A</definedName>
    <definedName name="_641юж_6">#N/A</definedName>
    <definedName name="_642юж_7">#N/A</definedName>
    <definedName name="_643юж_8">#N/A</definedName>
    <definedName name="_644юж_9">#N/A</definedName>
    <definedName name="_64CompRas_21">#N/A</definedName>
    <definedName name="_65CompRas_22">#N/A</definedName>
    <definedName name="_66CompRas_23">#N/A</definedName>
    <definedName name="_67CompRas_3">#N/A</definedName>
    <definedName name="_68CompRas_4">#N/A</definedName>
    <definedName name="_69CompRas_5">#N/A</definedName>
    <definedName name="_6bhg_10">#N/A</definedName>
    <definedName name="_70CompRas_6">#N/A</definedName>
    <definedName name="_71CompRas_7">#N/A</definedName>
    <definedName name="_72CompRas_8">#N/A</definedName>
    <definedName name="_73CompRas_9">#N/A</definedName>
    <definedName name="_74ew_1">#N/A</definedName>
    <definedName name="_75ew_10">#N/A</definedName>
    <definedName name="_76ew_11">#N/A</definedName>
    <definedName name="_77ew_12">#N/A</definedName>
    <definedName name="_78ew_13">#N/A</definedName>
    <definedName name="_79ew_14">#N/A</definedName>
    <definedName name="_7bhg_11">#N/A</definedName>
    <definedName name="_80ew_15">#N/A</definedName>
    <definedName name="_81ew_16">#N/A</definedName>
    <definedName name="_82ew_17">#N/A</definedName>
    <definedName name="_83ew_18">#N/A</definedName>
    <definedName name="_84ew_19">#N/A</definedName>
    <definedName name="_85ew_2">#N/A</definedName>
    <definedName name="_86ew_20">#N/A</definedName>
    <definedName name="_87ew_21">#N/A</definedName>
    <definedName name="_88ew_22">#N/A</definedName>
    <definedName name="_89ew_23">#N/A</definedName>
    <definedName name="_8bhg_12">#N/A</definedName>
    <definedName name="_90ew_3">#N/A</definedName>
    <definedName name="_91ew_4">#N/A</definedName>
    <definedName name="_92ew_5">#N/A</definedName>
    <definedName name="_93ew_6">#N/A</definedName>
    <definedName name="_94ew_7">#N/A</definedName>
    <definedName name="_95ew_8">#N/A</definedName>
    <definedName name="_96ew_9">#N/A</definedName>
    <definedName name="_9bhg_13">#N/A</definedName>
    <definedName name="_a">#REF!</definedName>
    <definedName name="_m">#REF!</definedName>
    <definedName name="_M8" localSheetId="2">'1.15.3'!_M8</definedName>
    <definedName name="_M8" localSheetId="3">'1.24 '!_M8</definedName>
    <definedName name="_M8" localSheetId="4">'1.25 '!_M8</definedName>
    <definedName name="_M8">[0]!_M8</definedName>
    <definedName name="_M9" localSheetId="2">'1.15.3'!_M9</definedName>
    <definedName name="_M9" localSheetId="3">'1.24 '!_M9</definedName>
    <definedName name="_M9" localSheetId="4">'1.25 '!_M9</definedName>
    <definedName name="_M9">[0]!_M9</definedName>
    <definedName name="_n">#REF!</definedName>
    <definedName name="_Num2">#REF!</definedName>
    <definedName name="_o">#REF!</definedName>
    <definedName name="_q11" localSheetId="2">'1.15.3'!_q11</definedName>
    <definedName name="_q11" localSheetId="3">'1.24 '!_q11</definedName>
    <definedName name="_q11" localSheetId="4">'1.25 '!_q11</definedName>
    <definedName name="_q11">[0]!_q11</definedName>
    <definedName name="_q15" localSheetId="2">'1.15.3'!_q15</definedName>
    <definedName name="_q15" localSheetId="3">'1.24 '!_q15</definedName>
    <definedName name="_q15" localSheetId="4">'1.25 '!_q15</definedName>
    <definedName name="_q15">[0]!_q15</definedName>
    <definedName name="_q17" localSheetId="2">'1.15.3'!_q17</definedName>
    <definedName name="_q17" localSheetId="3">'1.24 '!_q17</definedName>
    <definedName name="_q17" localSheetId="4">'1.25 '!_q17</definedName>
    <definedName name="_q17">[0]!_q17</definedName>
    <definedName name="_q2" localSheetId="2">'1.15.3'!_q2</definedName>
    <definedName name="_q2" localSheetId="3">'1.24 '!_q2</definedName>
    <definedName name="_q2" localSheetId="4">'1.25 '!_q2</definedName>
    <definedName name="_q2">[0]!_q2</definedName>
    <definedName name="_q3" localSheetId="2">'1.15.3'!_q3</definedName>
    <definedName name="_q3" localSheetId="3">'1.24 '!_q3</definedName>
    <definedName name="_q3" localSheetId="4">'1.25 '!_q3</definedName>
    <definedName name="_q3">[0]!_q3</definedName>
    <definedName name="_q4" localSheetId="2">'1.15.3'!_q4</definedName>
    <definedName name="_q4" localSheetId="3">'1.24 '!_q4</definedName>
    <definedName name="_q4" localSheetId="4">'1.25 '!_q4</definedName>
    <definedName name="_q4">[0]!_q4</definedName>
    <definedName name="_q5" localSheetId="2">'1.15.3'!_q5</definedName>
    <definedName name="_q5" localSheetId="3">'1.24 '!_q5</definedName>
    <definedName name="_q5" localSheetId="4">'1.25 '!_q5</definedName>
    <definedName name="_q5">[0]!_q5</definedName>
    <definedName name="_q6" localSheetId="2">'1.15.3'!_q6</definedName>
    <definedName name="_q6" localSheetId="3">'1.24 '!_q6</definedName>
    <definedName name="_q6" localSheetId="4">'1.25 '!_q6</definedName>
    <definedName name="_q6">[0]!_q6</definedName>
    <definedName name="_q7" localSheetId="2">'1.15.3'!_q7</definedName>
    <definedName name="_q7" localSheetId="3">'1.24 '!_q7</definedName>
    <definedName name="_q7" localSheetId="4">'1.25 '!_q7</definedName>
    <definedName name="_q7">[0]!_q7</definedName>
    <definedName name="_q8" localSheetId="2">'1.15.3'!_q8</definedName>
    <definedName name="_q8" localSheetId="3">'1.24 '!_q8</definedName>
    <definedName name="_q8" localSheetId="4">'1.25 '!_q8</definedName>
    <definedName name="_q8">[0]!_q8</definedName>
    <definedName name="_q9" localSheetId="2">'1.15.3'!_q9</definedName>
    <definedName name="_q9" localSheetId="3">'1.24 '!_q9</definedName>
    <definedName name="_q9" localSheetId="4">'1.25 '!_q9</definedName>
    <definedName name="_q9">[0]!_q9</definedName>
    <definedName name="_SP1">'[2]FES'!#REF!</definedName>
    <definedName name="_SP10">'[2]FES'!#REF!</definedName>
    <definedName name="_SP11">'[2]FES'!#REF!</definedName>
    <definedName name="_SP12">'[2]FES'!#REF!</definedName>
    <definedName name="_SP13">'[2]FES'!#REF!</definedName>
    <definedName name="_SP14">'[2]FES'!#REF!</definedName>
    <definedName name="_SP15">'[2]FES'!#REF!</definedName>
    <definedName name="_SP16">'[2]FES'!#REF!</definedName>
    <definedName name="_SP17">'[2]FES'!#REF!</definedName>
    <definedName name="_SP18">'[2]FES'!#REF!</definedName>
    <definedName name="_SP19">'[2]FES'!#REF!</definedName>
    <definedName name="_SP2">'[2]FES'!#REF!</definedName>
    <definedName name="_SP20">'[2]FES'!#REF!</definedName>
    <definedName name="_SP3">'[2]FES'!#REF!</definedName>
    <definedName name="_SP4">'[2]FES'!#REF!</definedName>
    <definedName name="_SP5">'[2]FES'!#REF!</definedName>
    <definedName name="_SP7">'[2]FES'!#REF!</definedName>
    <definedName name="_SP8">'[2]FES'!#REF!</definedName>
    <definedName name="_SP9">'[2]FES'!#REF!</definedName>
    <definedName name="÷ĺňâĺđňűé">#REF!</definedName>
    <definedName name="AES">#REF!</definedName>
    <definedName name="àî" localSheetId="2">'1.15.3'!àî</definedName>
    <definedName name="àî" localSheetId="3">'1.24 '!àî</definedName>
    <definedName name="àî" localSheetId="4">'1.25 '!àî</definedName>
    <definedName name="àî">[0]!àî</definedName>
    <definedName name="ALL_ORG">#REF!</definedName>
    <definedName name="âňîđîé">#REF!</definedName>
    <definedName name="AOE">#REF!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bhg" localSheetId="2">'1.15.3'!bhg</definedName>
    <definedName name="bhg" localSheetId="3">'1.24 '!bhg</definedName>
    <definedName name="bhg" localSheetId="4">'1.25 '!bhg</definedName>
    <definedName name="bhg">[0]!bhg</definedName>
    <definedName name="cd" localSheetId="2">'1.15.3'!cd</definedName>
    <definedName name="cd" localSheetId="3">'1.24 '!cd</definedName>
    <definedName name="cd" localSheetId="4">'1.25 '!cd</definedName>
    <definedName name="cd">[0]!cd</definedName>
    <definedName name="com" localSheetId="2">'1.15.3'!com</definedName>
    <definedName name="com" localSheetId="3">'1.24 '!com</definedName>
    <definedName name="com" localSheetId="4">'1.25 '!com</definedName>
    <definedName name="com">[0]!com</definedName>
    <definedName name="CompOt" localSheetId="2">'1.15.3'!CompOt</definedName>
    <definedName name="CompOt" localSheetId="3">'1.24 '!CompOt</definedName>
    <definedName name="CompOt" localSheetId="4">'1.25 '!CompOt</definedName>
    <definedName name="CompOt">[0]!CompOt</definedName>
    <definedName name="CompOt2" localSheetId="2">'1.15.3'!CompOt2</definedName>
    <definedName name="CompOt2" localSheetId="3">'1.24 '!CompOt2</definedName>
    <definedName name="CompOt2" localSheetId="4">'1.25 '!CompOt2</definedName>
    <definedName name="CompOt2">[0]!CompOt2</definedName>
    <definedName name="CompRas" localSheetId="2">'1.15.3'!CompRas</definedName>
    <definedName name="CompRas" localSheetId="3">'1.24 '!CompRas</definedName>
    <definedName name="CompRas" localSheetId="4">'1.25 '!CompRas</definedName>
    <definedName name="CompRas">[0]!CompRas</definedName>
    <definedName name="Contents">#REF!</definedName>
    <definedName name="COPY_DIAP">#REF!</definedName>
    <definedName name="ct" localSheetId="2">'1.15.3'!ct</definedName>
    <definedName name="ct" localSheetId="3">'1.24 '!ct</definedName>
    <definedName name="ct" localSheetId="4">'1.25 '!ct</definedName>
    <definedName name="ct">[0]!ct</definedName>
    <definedName name="ď" localSheetId="2">'1.15.3'!ď</definedName>
    <definedName name="ď" localSheetId="3">'1.24 '!ď</definedName>
    <definedName name="ď" localSheetId="4">'1.25 '!ď</definedName>
    <definedName name="ď">[0]!ď</definedName>
    <definedName name="DATA">#REF!</definedName>
    <definedName name="DATE">#REF!</definedName>
    <definedName name="ďď" localSheetId="2">'1.15.3'!ďď</definedName>
    <definedName name="ďď" localSheetId="3">'1.24 '!ďď</definedName>
    <definedName name="ďď" localSheetId="4">'1.25 '!ďď</definedName>
    <definedName name="ďď">[0]!ďď</definedName>
    <definedName name="đđ" localSheetId="2">'1.15.3'!đđ</definedName>
    <definedName name="đđ" localSheetId="3">'1.24 '!đđ</definedName>
    <definedName name="đđ" localSheetId="4">'1.25 '!đđ</definedName>
    <definedName name="đđ">[0]!đđ</definedName>
    <definedName name="đđđ" localSheetId="2">'1.15.3'!đđđ</definedName>
    <definedName name="đđđ" localSheetId="3">'1.24 '!đđđ</definedName>
    <definedName name="đđđ" localSheetId="4">'1.25 '!đđđ</definedName>
    <definedName name="đđđ">[0]!đđđ</definedName>
    <definedName name="DEC">#REF!</definedName>
    <definedName name="ďĺđâűé">#REF!</definedName>
    <definedName name="DOC">#REF!</definedName>
    <definedName name="Down_range">#REF!</definedName>
    <definedName name="dsragh" localSheetId="2">'1.15.3'!dsragh</definedName>
    <definedName name="dsragh" localSheetId="3">'1.24 '!dsragh</definedName>
    <definedName name="dsragh" localSheetId="4">'1.25 '!dsragh</definedName>
    <definedName name="dsragh">[0]!dsragh</definedName>
    <definedName name="ęĺ" localSheetId="2">'1.15.3'!ęĺ</definedName>
    <definedName name="ęĺ" localSheetId="3">'1.24 '!ęĺ</definedName>
    <definedName name="ęĺ" localSheetId="4">'1.25 '!ęĺ</definedName>
    <definedName name="ęĺ">[0]!ęĺ</definedName>
    <definedName name="ESO_ET">#REF!</definedName>
    <definedName name="ESO_PROT" localSheetId="2">#REF!,#REF!,#REF!,P1_ESO_PROT</definedName>
    <definedName name="ESO_PROT" localSheetId="3">#REF!,#REF!,#REF!,P1_ESO_PROT</definedName>
    <definedName name="ESO_PROT" localSheetId="4">#REF!,#REF!,#REF!,P1_ESO_PROT</definedName>
    <definedName name="ESO_PROT">#REF!,#REF!,#REF!,P1_ESO_PROT</definedName>
    <definedName name="ESOcom">#REF!</definedName>
    <definedName name="ew" localSheetId="2">'1.15.3'!ew</definedName>
    <definedName name="ew" localSheetId="3">'1.24 '!ew</definedName>
    <definedName name="ew" localSheetId="4">'1.25 '!ew</definedName>
    <definedName name="ew">[0]!ew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OPE">#REF!</definedName>
    <definedName name="FEB">#REF!</definedName>
    <definedName name="fff">#REF!</definedName>
    <definedName name="fg" localSheetId="2">'1.15.3'!fg</definedName>
    <definedName name="fg" localSheetId="3">'1.24 '!fg</definedName>
    <definedName name="fg" localSheetId="4">'1.25 '!fg</definedName>
    <definedName name="fg">[0]!fg</definedName>
    <definedName name="fghy" localSheetId="2">'1.15.3'!fghy</definedName>
    <definedName name="fghy" localSheetId="3">'1.24 '!fghy</definedName>
    <definedName name="fghy" localSheetId="4">'1.25 '!fghy</definedName>
    <definedName name="fghy">[0]!fghy</definedName>
    <definedName name="FUEL">#REF!</definedName>
    <definedName name="FUEL_ET">#REF!</definedName>
    <definedName name="FUELLIST">#REF!</definedName>
    <definedName name="GES">#REF!</definedName>
    <definedName name="GES_DATA">#REF!</definedName>
    <definedName name="GES_LIST">#REF!</definedName>
    <definedName name="GES3_DATA">#REF!</definedName>
    <definedName name="gfg" localSheetId="2">'1.15.3'!gfg</definedName>
    <definedName name="gfg" localSheetId="3">'1.24 '!gfg</definedName>
    <definedName name="gfg" localSheetId="4">'1.25 '!gfg</definedName>
    <definedName name="gfg">[0]!gfg</definedName>
    <definedName name="gh" localSheetId="2">'1.15.3'!gh</definedName>
    <definedName name="gh" localSheetId="3">'1.24 '!gh</definedName>
    <definedName name="gh" localSheetId="4">'1.25 '!gh</definedName>
    <definedName name="gh">[0]!gh</definedName>
    <definedName name="GRES">#REF!</definedName>
    <definedName name="GRES_DATA">#REF!</definedName>
    <definedName name="GRES_LIST">#REF!</definedName>
    <definedName name="gtty" localSheetId="2">#REF!,#REF!,#REF!,P1_ESO_PROT</definedName>
    <definedName name="gtty" localSheetId="3">#REF!,#REF!,#REF!,P1_ESO_PROT</definedName>
    <definedName name="gtty" localSheetId="4">#REF!,#REF!,#REF!,P1_ESO_PROT</definedName>
    <definedName name="gtty">#REF!,#REF!,#REF!,P1_ESO_PROT</definedName>
    <definedName name="h" localSheetId="2">'1.15.3'!h</definedName>
    <definedName name="h" localSheetId="3">'1.24 '!h</definedName>
    <definedName name="h" localSheetId="4">'1.25 '!h</definedName>
    <definedName name="h">[0]!h</definedName>
    <definedName name="hhh" localSheetId="2">'1.15.3'!hhh</definedName>
    <definedName name="hhh" localSheetId="3">'1.24 '!hhh</definedName>
    <definedName name="hhh" localSheetId="4">'1.25 '!hhh</definedName>
    <definedName name="hhh">[0]!hhh</definedName>
    <definedName name="hhy" localSheetId="2">'1.15.3'!hhy</definedName>
    <definedName name="hhy" localSheetId="3">'1.24 '!hhy</definedName>
    <definedName name="hhy" localSheetId="4">'1.25 '!hhy</definedName>
    <definedName name="hhy">[0]!hhy</definedName>
    <definedName name="îî" localSheetId="2">'1.15.3'!îî</definedName>
    <definedName name="îî" localSheetId="3">'1.24 '!îî</definedName>
    <definedName name="îî" localSheetId="4">'1.25 '!îî</definedName>
    <definedName name="îî">[0]!îî</definedName>
    <definedName name="INN">#REF!</definedName>
    <definedName name="j" localSheetId="2">'1.15.3'!j</definedName>
    <definedName name="j" localSheetId="3">'1.24 '!j</definedName>
    <definedName name="j" localSheetId="4">'1.25 '!j</definedName>
    <definedName name="j">[0]!j</definedName>
    <definedName name="JAN">#REF!</definedName>
    <definedName name="jhu" localSheetId="2">'1.15.3'!jhu</definedName>
    <definedName name="jhu" localSheetId="3">'1.24 '!jhu</definedName>
    <definedName name="jhu" localSheetId="4">'1.25 '!jhu</definedName>
    <definedName name="jhu">[0]!jhu</definedName>
    <definedName name="JUL">#REF!</definedName>
    <definedName name="JUN">#REF!</definedName>
    <definedName name="k" localSheetId="2">'1.15.3'!k</definedName>
    <definedName name="k" localSheetId="3">'1.24 '!k</definedName>
    <definedName name="k" localSheetId="4">'1.25 '!k</definedName>
    <definedName name="k">[0]!k</definedName>
    <definedName name="ke" localSheetId="2">'1.15.3'!ke</definedName>
    <definedName name="ke" localSheetId="3">'1.24 '!ke</definedName>
    <definedName name="ke" localSheetId="4">'1.25 '!ke</definedName>
    <definedName name="ke">[0]!ke</definedName>
    <definedName name="kkk" localSheetId="2">'1.15.3'!kkk</definedName>
    <definedName name="kkk" localSheetId="3">'1.24 '!kkk</definedName>
    <definedName name="kkk" localSheetId="4">'1.25 '!kkk</definedName>
    <definedName name="kkk">[0]!kkk</definedName>
    <definedName name="l" localSheetId="2">'1.15.3'!l</definedName>
    <definedName name="l" localSheetId="3">'1.24 '!l</definedName>
    <definedName name="l" localSheetId="4">'1.25 '!l</definedName>
    <definedName name="l">[0]!l</definedName>
    <definedName name="MAR">#REF!</definedName>
    <definedName name="MAY">#REF!</definedName>
    <definedName name="mj" localSheetId="2">'1.15.3'!mj</definedName>
    <definedName name="mj" localSheetId="3">'1.24 '!mj</definedName>
    <definedName name="mj" localSheetId="4">'1.25 '!mj</definedName>
    <definedName name="mj">[0]!mj</definedName>
    <definedName name="MO">#REF!</definedName>
    <definedName name="MONTH">#REF!</definedName>
    <definedName name="ňđĺňčé">#REF!</definedName>
    <definedName name="nfyz" localSheetId="2">'1.15.3'!nfyz</definedName>
    <definedName name="nfyz" localSheetId="3">'1.24 '!nfyz</definedName>
    <definedName name="nfyz" localSheetId="4">'1.25 '!nfyz</definedName>
    <definedName name="nfyz">[0]!nfyz</definedName>
    <definedName name="nh" localSheetId="2">'1.15.3'!nh</definedName>
    <definedName name="nh" localSheetId="3">'1.24 '!nh</definedName>
    <definedName name="nh" localSheetId="4">'1.25 '!nh</definedName>
    <definedName name="nh">[0]!nh</definedName>
    <definedName name="njh" localSheetId="2">'1.15.3'!njh</definedName>
    <definedName name="njh" localSheetId="3">'1.24 '!njh</definedName>
    <definedName name="njh" localSheetId="4">'1.25 '!njh</definedName>
    <definedName name="njh">[0]!njh</definedName>
    <definedName name="NOM">#REF!</definedName>
    <definedName name="NOV">#REF!</definedName>
    <definedName name="NSRF">#REF!</definedName>
    <definedName name="Num">#REF!</definedName>
    <definedName name="o" localSheetId="2">'1.15.3'!o</definedName>
    <definedName name="o" localSheetId="3">'1.24 '!o</definedName>
    <definedName name="o" localSheetId="4">'1.25 '!o</definedName>
    <definedName name="o">[0]!o</definedName>
    <definedName name="OCT">#REF!</definedName>
    <definedName name="OKTMO">#REF!</definedName>
    <definedName name="öó" localSheetId="2">'1.15.3'!öó</definedName>
    <definedName name="öó" localSheetId="3">'1.24 '!öó</definedName>
    <definedName name="öó" localSheetId="4">'1.25 '!öó</definedName>
    <definedName name="öó">[0]!öó</definedName>
    <definedName name="ORE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22" hidden="1">#REF!,#REF!,#REF!,#REF!,#REF!,#REF!</definedName>
    <definedName name="P1_SCOPE_CORR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SAVE2" hidden="1">#REF!,#REF!,#REF!,#REF!,#REF!,#REF!,#REF!</definedName>
    <definedName name="P1_SCOPE_SV_LD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0_SCOPE_FULL_LOAD" hidden="1">#REF!,#REF!,#REF!,#REF!,#REF!,#REF!</definedName>
    <definedName name="P11_SCOPE_FULL_LOAD" hidden="1">#REF!,#REF!,#REF!,#REF!,#REF!</definedName>
    <definedName name="P12_SCOPE_FULL_LOAD" hidden="1">#REF!,#REF!,#REF!,#REF!,#REF!,#REF!</definedName>
    <definedName name="P12_T28_Protection" localSheetId="2">P1_T28_Protection,P2_T28_Protection,P3_T28_Protection,P4_T28_Protection,P5_T28_Protection,P6_T28_Protection,P7_T28_Protection,P8_T28_Protection</definedName>
    <definedName name="P12_T28_Protection" localSheetId="3">P1_T28_Protection,P2_T28_Protection,P3_T28_Protection,P4_T28_Protection,P5_T28_Protection,P6_T28_Protection,P7_T28_Protection,P8_T28_Protection</definedName>
    <definedName name="P12_T28_Protection" localSheetId="4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4_SCOPE_FULL_LOAD" hidden="1">#REF!,#REF!,#REF!,#REF!,#REF!,#REF!</definedName>
    <definedName name="P15_SCOPE_FULL_LOAD" localSheetId="2" hidden="1">#REF!,#REF!,#REF!,#REF!,#REF!,P1_SCOPE_FULL_LOAD</definedName>
    <definedName name="P15_SCOPE_FULL_LOAD" localSheetId="3" hidden="1">#REF!,#REF!,#REF!,#REF!,#REF!,P1_SCOPE_FULL_LOAD</definedName>
    <definedName name="P15_SCOPE_FULL_LOAD" localSheetId="4" hidden="1">#REF!,#REF!,#REF!,#REF!,#REF!,P1_SCOPE_FULL_LOAD</definedName>
    <definedName name="P15_SCOPE_FULL_LOAD" hidden="1">#REF!,#REF!,#REF!,#REF!,#REF!,P1_SCOPE_FULL_LOAD</definedName>
    <definedName name="P16_SCOPE_FULL_LOAD" localSheetId="2" hidden="1">[0]!P2_SCOPE_FULL_LOAD,[0]!P3_SCOPE_FULL_LOAD,[0]!P4_SCOPE_FULL_LOAD,[0]!P5_SCOPE_FULL_LOAD,[0]!P6_SCOPE_FULL_LOAD,[0]!P7_SCOPE_FULL_LOAD,[0]!P8_SCOPE_FULL_LOAD</definedName>
    <definedName name="P16_SCOPE_FULL_LOAD" localSheetId="3" hidden="1">[0]!P2_SCOPE_FULL_LOAD,[0]!P3_SCOPE_FULL_LOAD,[0]!P4_SCOPE_FULL_LOAD,[0]!P5_SCOPE_FULL_LOAD,[0]!P6_SCOPE_FULL_LOAD,[0]!P7_SCOPE_FULL_LOAD,[0]!P8_SCOPE_FULL_LOAD</definedName>
    <definedName name="P16_SCOPE_FULL_LOAD" localSheetId="4" hidden="1">[0]!P2_SCOPE_FULL_LOAD,[0]!P3_SCOPE_FULL_LOAD,[0]!P4_SCOPE_FULL_LOAD,[0]!P5_SCOPE_FULL_LOAD,[0]!P6_SCOPE_FULL_LOAD,[0]!P7_SCOPE_FULL_LOAD,[0]!P8_SCOPE_FULL_LOAD</definedName>
    <definedName name="P16_SCOPE_FULL_LOAD" hidden="1">[0]!P2_SCOPE_FULL_LOAD,[0]!P3_SCOPE_FULL_LOAD,[0]!P4_SCOPE_FULL_LOAD,[0]!P5_SCOPE_FULL_LOAD,[0]!P6_SCOPE_FULL_LOAD,[0]!P7_SCOPE_FULL_LOAD,[0]!P8_SCOPE_FULL_LOAD</definedName>
    <definedName name="P17_SCOPE_FULL_LOAD" localSheetId="2" hidden="1">[0]!P9_SCOPE_FULL_LOAD,P10_SCOPE_FULL_LOAD,P11_SCOPE_FULL_LOAD,P12_SCOPE_FULL_LOAD,P13_SCOPE_FULL_LOAD,P14_SCOPE_FULL_LOAD,'1.15.3'!P15_SCOPE_FULL_LOAD</definedName>
    <definedName name="P17_SCOPE_FULL_LOAD" localSheetId="3" hidden="1">[0]!P9_SCOPE_FULL_LOAD,P10_SCOPE_FULL_LOAD,P11_SCOPE_FULL_LOAD,P12_SCOPE_FULL_LOAD,P13_SCOPE_FULL_LOAD,P14_SCOPE_FULL_LOAD,'1.24 '!P15_SCOPE_FULL_LOAD</definedName>
    <definedName name="P17_SCOPE_FULL_LOAD" localSheetId="4" hidden="1">[0]!P9_SCOPE_FULL_LOAD,P10_SCOPE_FULL_LOAD,P11_SCOPE_FULL_LOAD,P12_SCOPE_FULL_LOAD,P13_SCOPE_FULL_LOAD,P14_SCOPE_FULL_LOAD,'1.25 '!P15_SCOPE_FULL_LOAD</definedName>
    <definedName name="P17_SCOPE_FULL_LOAD" hidden="1">[0]!P9_SCOPE_FULL_LOAD,P10_SCOPE_FULL_LOAD,P11_SCOPE_FULL_LOAD,P12_SCOPE_FULL_LOAD,P13_SCOPE_FULL_LOAD,P14_SCOPE_FULL_LOAD,P15_SCOPE_FULL_LOAD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localSheetId="3" hidden="1">P5_T1_Protect,P6_T1_Protect,P7_T1_Protect,P8_T1_Protect,P9_T1_Protect,P10_T1_Protect,P11_T1_Protect,P12_T1_Protect,P13_T1_Protect,P14_T1_Protect</definedName>
    <definedName name="P19_T1_Protect" localSheetId="4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22" hidden="1">#REF!,#REF!,#REF!,#REF!,#REF!,#REF!,#REF!</definedName>
    <definedName name="P2_SCOPE_CORR" hidden="1">#REF!,#REF!,#REF!,#REF!,#REF!,#REF!,#REF!,#REF!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SAVE2" hidden="1">#REF!,#REF!,#REF!,#REF!,#REF!,#REF!</definedName>
    <definedName name="P3_SC22" hidden="1">#REF!,#REF!,#REF!,#REF!,#REF!,#REF!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T2.1?Protection" localSheetId="2">P1_T2.1?Protection</definedName>
    <definedName name="P6_T2.1?Protection" localSheetId="3">P1_T2.1?Protection</definedName>
    <definedName name="P6_T2.1?Protection" localSheetId="4">P1_T2.1?Protection</definedName>
    <definedName name="P6_T2.1?Protection">P1_T2.1?Protection</definedName>
    <definedName name="P7_SCOPE_FULL_LOAD" hidden="1">#REF!,#REF!,#REF!,#REF!,#REF!,#REF!</definedName>
    <definedName name="P7_SCOPE_NOTIND" hidden="1">#REF!,#REF!,#REF!,#REF!,#REF!,#REF!</definedName>
    <definedName name="P7_SCOPE_NotInd2" localSheetId="2" hidden="1">#REF!,#REF!,#REF!,#REF!,#REF!,P1_SCOPE_NotInd2,P2_SCOPE_NotInd2,P3_SCOPE_NotInd2</definedName>
    <definedName name="P7_SCOPE_NotInd2" localSheetId="3" hidden="1">#REF!,#REF!,#REF!,#REF!,#REF!,P1_SCOPE_NotInd2,P2_SCOPE_NotInd2,P3_SCOPE_NotInd2</definedName>
    <definedName name="P7_SCOPE_NotInd2" localSheetId="4" hidden="1">#REF!,#REF!,#REF!,#REF!,#REF!,P1_SCOPE_NotInd2,P2_SCOPE_NotInd2,P3_SCOPE_NotInd2</definedName>
    <definedName name="P7_SCOPE_NotInd2" hidden="1">#REF!,#REF!,#REF!,#REF!,#REF!,P1_SCOPE_NotInd2,P2_SCOPE_NotInd2,P3_SCOPE_NotInd2</definedName>
    <definedName name="P8_SCOPE_FULL_LOAD" hidden="1">#REF!,#REF!,#REF!,#REF!,#REF!,#REF!</definedName>
    <definedName name="P8_SCOPE_NOTIND" hidden="1">#REF!,#REF!,#REF!,#REF!,#REF!,#REF!</definedName>
    <definedName name="P9_SCOPE_FULL_LOAD" hidden="1">#REF!,#REF!,#REF!,#REF!,#REF!,#REF!</definedName>
    <definedName name="P9_SCOPE_NotInd" localSheetId="2" hidden="1">#REF!,[0]!P1_SCOPE_NOTIND,[0]!P2_SCOPE_NOTIND,[0]!P3_SCOPE_NOTIND,[0]!P4_SCOPE_NOTIND,[0]!P5_SCOPE_NOTIND,[0]!P6_SCOPE_NOTIND,[0]!P7_SCOPE_NOTIND</definedName>
    <definedName name="P9_SCOPE_NotInd" localSheetId="3" hidden="1">#REF!,[0]!P1_SCOPE_NOTIND,[0]!P2_SCOPE_NOTIND,[0]!P3_SCOPE_NOTIND,[0]!P4_SCOPE_NOTIND,[0]!P5_SCOPE_NOTIND,[0]!P6_SCOPE_NOTIND,[0]!P7_SCOPE_NOTIND</definedName>
    <definedName name="P9_SCOPE_NotInd" localSheetId="4" hidden="1">#REF!,[0]!P1_SCOPE_NOTIND,[0]!P2_SCOPE_NOTIND,[0]!P3_SCOPE_NOTIND,[0]!P4_SCOPE_NOTIND,[0]!P5_SCOPE_NOTIND,[0]!P6_SCOPE_NOTIND,[0]!P7_SCOPE_NOTIND</definedName>
    <definedName name="P9_SCOPE_NotInd" hidden="1">#REF!,[0]!P1_SCOPE_NOTIND,[0]!P2_SCOPE_NOTIND,[0]!P3_SCOPE_NOTIND,[0]!P4_SCOPE_NOTIND,[0]!P5_SCOPE_NOTIND,[0]!P6_SCOPE_NOTIND,[0]!P7_SCOPE_NOTIND</definedName>
    <definedName name="PER_ET">#REF!</definedName>
    <definedName name="polta">#REF!</definedName>
    <definedName name="PR_OPT">#REF!</definedName>
    <definedName name="PR_ROZN">#REF!</definedName>
    <definedName name="PROT">#REF!,#REF!,#REF!,#REF!,#REF!,#REF!</definedName>
    <definedName name="q" localSheetId="2">'1.15.3'!q</definedName>
    <definedName name="q" localSheetId="3">'1.24 '!q</definedName>
    <definedName name="q" localSheetId="4">'1.25 '!q</definedName>
    <definedName name="q">[0]!q</definedName>
    <definedName name="REG_ET">#REF!</definedName>
    <definedName name="REG_PROT">#REF!,#REF!,#REF!,#REF!,#REF!,#REF!,#REF!</definedName>
    <definedName name="REGcom">#REF!</definedName>
    <definedName name="regions">#REF!</definedName>
    <definedName name="REGUL">#REF!</definedName>
    <definedName name="rr" localSheetId="2">'1.15.3'!rr</definedName>
    <definedName name="rr" localSheetId="3">'1.24 '!rr</definedName>
    <definedName name="rr" localSheetId="4">'1.25 '!rr</definedName>
    <definedName name="rr">[0]!rr</definedName>
    <definedName name="ŕŕ" localSheetId="2">'1.15.3'!ŕŕ</definedName>
    <definedName name="ŕŕ" localSheetId="3">'1.24 '!ŕŕ</definedName>
    <definedName name="ŕŕ" localSheetId="4">'1.25 '!ŕŕ</definedName>
    <definedName name="ŕŕ">[0]!ŕŕ</definedName>
    <definedName name="RRE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 localSheetId="2">#REF!,#REF!,#REF!,#REF!,P1_SBT_PROT</definedName>
    <definedName name="SBT_PROT" localSheetId="3">#REF!,#REF!,#REF!,#REF!,P1_SBT_PROT</definedName>
    <definedName name="SBT_PROT" localSheetId="4">#REF!,#REF!,#REF!,#REF!,P1_SBT_PROT</definedName>
    <definedName name="SBT_PROT">#REF!,#REF!,#REF!,#REF!,P1_SBT_PROT</definedName>
    <definedName name="SBTcom">#REF!</definedName>
    <definedName name="sch">#REF!</definedName>
    <definedName name="SCOPE">#REF!</definedName>
    <definedName name="SCOPE_16_LD">#REF!</definedName>
    <definedName name="SCOPE_16_PRT" localSheetId="2">P1_SCOPE_16_PRT,P2_SCOPE_16_PRT</definedName>
    <definedName name="SCOPE_16_PRT" localSheetId="3">P1_SCOPE_16_PRT,P2_SCOPE_16_PRT</definedName>
    <definedName name="SCOPE_16_PRT" localSheetId="4">P1_SCOPE_16_PRT,P2_SCOPE_16_PRT</definedName>
    <definedName name="SCOPE_16_PRT">P1_SCOPE_16_PRT,P2_SCOPE_16_PRT</definedName>
    <definedName name="SCOPE_17.1_LD">#REF!</definedName>
    <definedName name="SCOPE_17_LD">#REF!</definedName>
    <definedName name="SCOPE_2">#REF!</definedName>
    <definedName name="SCOPE_2.1_LD">#REF!</definedName>
    <definedName name="SCOPE_2.1_PRT">#REF!</definedName>
    <definedName name="SCOPE_2.2_LD">#REF!</definedName>
    <definedName name="SCOPE_2.2_PRT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5_LD">#REF!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_LD">#REF!</definedName>
    <definedName name="SCOPE_5_LD">#REF!</definedName>
    <definedName name="SCOPE_CORR" localSheetId="2">#REF!,#REF!,#REF!,#REF!,#REF!,[0]!P1_SCOPE_CORR,[0]!P2_SCOPE_CORR</definedName>
    <definedName name="SCOPE_CORR" localSheetId="3">#REF!,#REF!,#REF!,#REF!,#REF!,[0]!P1_SCOPE_CORR,[0]!P2_SCOPE_CORR</definedName>
    <definedName name="SCOPE_CORR" localSheetId="4">#REF!,#REF!,#REF!,#REF!,#REF!,[0]!P1_SCOPE_CORR,[0]!P2_SCOPE_CORR</definedName>
    <definedName name="SCOPE_CORR">#REF!,#REF!,#REF!,#REF!,#REF!,[0]!P1_SCOPE_CORR,[0]!P2_SCOPE_CORR</definedName>
    <definedName name="SCOPE_CPR">#REF!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2_LD1">#REF!</definedName>
    <definedName name="SCOPE_F2_LD2">#REF!</definedName>
    <definedName name="SCOPE_FLOAD" localSheetId="2">#REF!,P1_SCOPE_FLOAD</definedName>
    <definedName name="SCOPE_FLOAD" localSheetId="3">#REF!,P1_SCOPE_FLOAD</definedName>
    <definedName name="SCOPE_FLOAD" localSheetId="4">#REF!,P1_SCOPE_FLOAD</definedName>
    <definedName name="SCOPE_FLOAD">#REF!,P1_SCOPE_FLOAD</definedName>
    <definedName name="SCOPE_FORM46_EE1">#REF!</definedName>
    <definedName name="SCOPE_FRML" localSheetId="2">#REF!,#REF!,P1_SCOPE_FRML</definedName>
    <definedName name="SCOPE_FRML" localSheetId="3">#REF!,#REF!,P1_SCOPE_FRML</definedName>
    <definedName name="SCOPE_FRML" localSheetId="4">#REF!,#REF!,P1_SCOPE_FRML</definedName>
    <definedName name="SCOPE_FRML">#REF!,#REF!,P1_SCOPE_FRML</definedName>
    <definedName name="SCOPE_FST7" localSheetId="2">#REF!,#REF!,#REF!,#REF!,[0]!P1_SCOPE_FST7</definedName>
    <definedName name="SCOPE_FST7" localSheetId="3">#REF!,#REF!,#REF!,#REF!,[0]!P1_SCOPE_FST7</definedName>
    <definedName name="SCOPE_FST7" localSheetId="4">#REF!,#REF!,#REF!,#REF!,[0]!P1_SCOPE_FST7</definedName>
    <definedName name="SCOPE_FST7">#REF!,#REF!,#REF!,#REF!,[0]!P1_SCOPE_FST7</definedName>
    <definedName name="SCOPE_FULL_LOAD" localSheetId="2">'1.15.3'!P16_SCOPE_FULL_LOAD,'1.15.3'!P17_SCOPE_FULL_LOAD</definedName>
    <definedName name="SCOPE_FULL_LOAD" localSheetId="3">'1.24 '!P16_SCOPE_FULL_LOAD,'1.24 '!P17_SCOPE_FULL_LOAD</definedName>
    <definedName name="SCOPE_FULL_LOAD" localSheetId="4">'1.25 '!P16_SCOPE_FULL_LOAD,'1.25 '!P17_SCOPE_FULL_LOAD</definedName>
    <definedName name="SCOPE_FULL_LOAD">[0]!P16_SCOPE_FULL_LOAD,[0]!P17_SCOPE_FULL_LOAD</definedName>
    <definedName name="SCOPE_IND" localSheetId="2">#REF!,#REF!,[0]!P1_SCOPE_IND,[0]!P2_SCOPE_IND,[0]!P3_SCOPE_IND,[0]!P4_SCOPE_IND</definedName>
    <definedName name="SCOPE_IND" localSheetId="3">#REF!,#REF!,[0]!P1_SCOPE_IND,[0]!P2_SCOPE_IND,[0]!P3_SCOPE_IND,[0]!P4_SCOPE_IND</definedName>
    <definedName name="SCOPE_IND" localSheetId="4">#REF!,#REF!,[0]!P1_SCOPE_IND,[0]!P2_SCOPE_IND,[0]!P3_SCOPE_IND,[0]!P4_SCOPE_IND</definedName>
    <definedName name="SCOPE_IND">#REF!,#REF!,[0]!P1_SCOPE_IND,[0]!P2_SCOPE_IND,[0]!P3_SCOPE_IND,[0]!P4_SCOPE_IND</definedName>
    <definedName name="SCOPE_IND2" localSheetId="2">#REF!,#REF!,#REF!,[0]!P1_SCOPE_IND2,[0]!P2_SCOPE_IND2,[0]!P3_SCOPE_IND2,[0]!P4_SCOPE_IND2</definedName>
    <definedName name="SCOPE_IND2" localSheetId="3">#REF!,#REF!,#REF!,[0]!P1_SCOPE_IND2,[0]!P2_SCOPE_IND2,[0]!P3_SCOPE_IND2,[0]!P4_SCOPE_IND2</definedName>
    <definedName name="SCOPE_IND2" localSheetId="4">#REF!,#REF!,#REF!,[0]!P1_SCOPE_IND2,[0]!P2_SCOPE_IND2,[0]!P3_SCOPE_IND2,[0]!P4_SCOPE_IND2</definedName>
    <definedName name="SCOPE_IND2">#REF!,#REF!,#REF!,[0]!P1_SCOPE_IND2,[0]!P2_SCOPE_IND2,[0]!P3_SCOPE_IND2,[0]!P4_SCOPE_IND2</definedName>
    <definedName name="scope_ld">#REF!</definedName>
    <definedName name="SCOPE_LOAD">#REF!</definedName>
    <definedName name="SCOPE_LOAD_FUEL">#REF!</definedName>
    <definedName name="SCOPE_LOAD1">#REF!</definedName>
    <definedName name="SCOPE_NOTIND" localSheetId="2">[0]!P1_SCOPE_NOTIND,[0]!P2_SCOPE_NOTIND,[0]!P3_SCOPE_NOTIND,[0]!P4_SCOPE_NOTIND,[0]!P5_SCOPE_NOTIND,[0]!P6_SCOPE_NOTIND,[0]!P7_SCOPE_NOTIND,[0]!P8_SCOPE_NOTIND</definedName>
    <definedName name="SCOPE_NOTIND" localSheetId="3">[0]!P1_SCOPE_NOTIND,[0]!P2_SCOPE_NOTIND,[0]!P3_SCOPE_NOTIND,[0]!P4_SCOPE_NOTIND,[0]!P5_SCOPE_NOTIND,[0]!P6_SCOPE_NOTIND,[0]!P7_SCOPE_NOTIND,[0]!P8_SCOPE_NOTIND</definedName>
    <definedName name="SCOPE_NOTIND" localSheetId="4">[0]!P1_SCOPE_NOTIND,[0]!P2_SCOPE_NOTIND,[0]!P3_SCOPE_NOTIND,[0]!P4_SCOPE_NOTIND,[0]!P5_SCOPE_NOTIND,[0]!P6_SCOPE_NOTIND,[0]!P7_SCOPE_NOTIND,[0]!P8_SCOPE_NOTIND</definedName>
    <definedName name="SCOPE_NOTIND">[0]!P1_SCOPE_NOTIND,[0]!P2_SCOPE_NOTIND,[0]!P3_SCOPE_NOTIND,[0]!P4_SCOPE_NOTIND,[0]!P5_SCOPE_NOTIND,[0]!P6_SCOPE_NOTIND,[0]!P7_SCOPE_NOTIND,[0]!P8_SCOPE_NOTIND</definedName>
    <definedName name="SCOPE_NotInd2" localSheetId="2">[0]!P4_SCOPE_NotInd2,[0]!P5_SCOPE_NotInd2,[0]!P6_SCOPE_NotInd2,'1.15.3'!P7_SCOPE_NotInd2</definedName>
    <definedName name="SCOPE_NotInd2" localSheetId="3">[0]!P4_SCOPE_NotInd2,[0]!P5_SCOPE_NotInd2,[0]!P6_SCOPE_NotInd2,'1.24 '!P7_SCOPE_NotInd2</definedName>
    <definedName name="SCOPE_NotInd2" localSheetId="4">[0]!P4_SCOPE_NotInd2,[0]!P5_SCOPE_NotInd2,[0]!P6_SCOPE_NotInd2,'1.25 '!P7_SCOPE_NotInd2</definedName>
    <definedName name="SCOPE_NotInd2">[0]!P4_SCOPE_NotInd2,[0]!P5_SCOPE_NotInd2,[0]!P6_SCOPE_NotInd2,[0]!P7_SCOPE_NotInd2</definedName>
    <definedName name="SCOPE_NotInd3" localSheetId="2">#REF!,#REF!,#REF!,[0]!P1_SCOPE_NotInd3,[0]!P2_SCOPE_NotInd3</definedName>
    <definedName name="SCOPE_NotInd3" localSheetId="3">#REF!,#REF!,#REF!,[0]!P1_SCOPE_NotInd3,[0]!P2_SCOPE_NotInd3</definedName>
    <definedName name="SCOPE_NotInd3" localSheetId="4">#REF!,#REF!,#REF!,[0]!P1_SCOPE_NotInd3,[0]!P2_SCOPE_NotInd3</definedName>
    <definedName name="SCOPE_NotInd3">#REF!,#REF!,#REF!,[0]!P1_SCOPE_NotInd3,[0]!P2_SCOPE_NotInd3</definedName>
    <definedName name="SCOPE_ORE">#REF!</definedName>
    <definedName name="SCOPE_PER_LD">#REF!</definedName>
    <definedName name="SCOPE_PER_PRT" localSheetId="2">P5_SCOPE_PER_PRT,P6_SCOPE_PER_PRT,P7_SCOPE_PER_PRT,P8_SCOPE_PER_PRT</definedName>
    <definedName name="SCOPE_PER_PRT" localSheetId="3">P5_SCOPE_PER_PRT,P6_SCOPE_PER_PRT,P7_SCOPE_PER_PRT,P8_SCOPE_PER_PRT</definedName>
    <definedName name="SCOPE_PER_PRT" localSheetId="4">P5_SCOPE_PER_PRT,P6_SCOPE_PER_PRT,P7_SCOPE_PER_PRT,P8_SCOPE_PER_PRT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AVE2" localSheetId="2">#REF!,#REF!,#REF!,#REF!,#REF!,[0]!P1_SCOPE_SAVE2,[0]!P2_SCOPE_SAVE2</definedName>
    <definedName name="SCOPE_SAVE2" localSheetId="3">#REF!,#REF!,#REF!,#REF!,#REF!,[0]!P1_SCOPE_SAVE2,[0]!P2_SCOPE_SAVE2</definedName>
    <definedName name="SCOPE_SAVE2" localSheetId="4">#REF!,#REF!,#REF!,#REF!,#REF!,[0]!P1_SCOPE_SAVE2,[0]!P2_SCOPE_SAVE2</definedName>
    <definedName name="SCOPE_SAVE2">#REF!,#REF!,#REF!,#REF!,#REF!,[0]!P1_SCOPE_SAVE2,[0]!P2_SCOPE_SAVE2</definedName>
    <definedName name="SCOPE_SBTLD">#REF!</definedName>
    <definedName name="SCOPE_SETLD">#REF!</definedName>
    <definedName name="SCOPE_SS">#REF!,#REF!,#REF!,#REF!,#REF!,#REF!</definedName>
    <definedName name="SCOPE_SS2">#REF!</definedName>
    <definedName name="SCOPE_SV_LD2">#REF!</definedName>
    <definedName name="SCOPE_SV_PRT" localSheetId="2">P1_SCOPE_SV_PRT,P2_SCOPE_SV_PRT,P3_SCOPE_SV_PRT</definedName>
    <definedName name="SCOPE_SV_PRT" localSheetId="3">P1_SCOPE_SV_PRT,P2_SCOPE_SV_PRT,P3_SCOPE_SV_PRT</definedName>
    <definedName name="SCOPE_SV_PRT" localSheetId="4">P1_SCOPE_SV_PRT,P2_SCOPE_SV_PRT,P3_SCOPE_SV_PRT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3">#REF!,#REF!,#REF!,#REF!,#REF!,P1_SET_PROT</definedName>
    <definedName name="SET_PROT" localSheetId="4">#REF!,#REF!,#REF!,#REF!,#REF!,P1_SET_PROT</definedName>
    <definedName name="SET_PROT">#REF!,#REF!,#REF!,#REF!,#REF!,P1_SET_PROT</definedName>
    <definedName name="SET_PRT" localSheetId="2">#REF!,#REF!,#REF!,#REF!,P1_SET_PRT</definedName>
    <definedName name="SET_PRT" localSheetId="3">#REF!,#REF!,#REF!,#REF!,P1_SET_PRT</definedName>
    <definedName name="SET_PRT" localSheetId="4">#REF!,#REF!,#REF!,#REF!,P1_SET_PRT</definedName>
    <definedName name="SET_PRT">#REF!,#REF!,#REF!,#REF!,P1_SET_PRT</definedName>
    <definedName name="SETcom">#REF!</definedName>
    <definedName name="Sheet2?prefix?">"H"</definedName>
    <definedName name="SP_OPT">#REF!</definedName>
    <definedName name="SP_ROZN">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1">'[2]FES'!#REF!</definedName>
    <definedName name="SP10">'[2]FES'!#REF!</definedName>
    <definedName name="SP11">'[2]FES'!#REF!</definedName>
    <definedName name="SP12">'[2]FES'!#REF!</definedName>
    <definedName name="SP13">'[2]FES'!#REF!</definedName>
    <definedName name="SP14">'[2]FES'!#REF!</definedName>
    <definedName name="SP15">'[2]FES'!#REF!</definedName>
    <definedName name="SP16">'[2]FES'!#REF!</definedName>
    <definedName name="SP17">'[2]FES'!#REF!</definedName>
    <definedName name="SP18">'[2]FES'!#REF!</definedName>
    <definedName name="SP19">'[2]FES'!#REF!</definedName>
    <definedName name="SP2">'[2]FES'!#REF!</definedName>
    <definedName name="SP20">'[2]FES'!#REF!</definedName>
    <definedName name="SP3">'[2]FES'!#REF!</definedName>
    <definedName name="SP4">'[2]FES'!#REF!</definedName>
    <definedName name="SP5">'[2]FES'!#REF!</definedName>
    <definedName name="SP7">'[2]FES'!#REF!</definedName>
    <definedName name="SP8">'[2]FES'!#REF!</definedName>
    <definedName name="SP9">'[2]FES'!#REF!</definedName>
    <definedName name="SPR_GES_ET">#REF!</definedName>
    <definedName name="SPR_GRES_ET">#REF!</definedName>
    <definedName name="SPR_OTH_ET">#REF!</definedName>
    <definedName name="SPR_PROT">#REF!,#REF!</definedName>
    <definedName name="SPR_SCOPE">#REF!</definedName>
    <definedName name="SPR_TES_ET">#REF!</definedName>
    <definedName name="sq">#REF!</definedName>
    <definedName name="T0?axis?ПРД?РЕГ">#REF!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КВТЧ">#REF!</definedName>
    <definedName name="T0?unit?РУБ.МВТ.МЕС">#REF!</definedName>
    <definedName name="T0?unit?РУБ.ТКВТЧ">#REF!</definedName>
    <definedName name="T0?unit?ТГКАЛ">#REF!</definedName>
    <definedName name="T1?axis?ПРД?РЕГ">#REF!</definedName>
    <definedName name="T1?item_ext?РОСТ">#REF!</definedName>
    <definedName name="T1?L1">#REF!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Name">#REF!</definedName>
    <definedName name="T1?Table">#REF!</definedName>
    <definedName name="T1?Title">#REF!</definedName>
    <definedName name="T1?unit?МВТ">#REF!</definedName>
    <definedName name="T1?unit?ПРЦ">#REF!</definedName>
    <definedName name="T1_">#REF!</definedName>
    <definedName name="T1_Protect" localSheetId="2">P15_T1_Protect,P16_T1_Protect,P17_T1_Protect,P18_T1_Protect,'1.15.3'!P19_T1_Protect</definedName>
    <definedName name="T1_Protect" localSheetId="3">P15_T1_Protect,P16_T1_Protect,P17_T1_Protect,P18_T1_Protect,'1.24 '!P19_T1_Protect</definedName>
    <definedName name="T1_Protect" localSheetId="4">P15_T1_Protect,P16_T1_Protect,P17_T1_Protect,P18_T1_Protect,'1.25 '!P19_T1_Protect</definedName>
    <definedName name="T1_Protect">P15_T1_Protect,P16_T1_Protect,P17_T1_Protect,P18_T1_Protect,P19_T1_Protect</definedName>
    <definedName name="T10?axis?ПРД?РЕГ">#REF!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OPT">#REF!</definedName>
    <definedName name="T10_ROZN">#REF!</definedName>
    <definedName name="T11?Data">#N/A</definedName>
    <definedName name="T12?axis?R?ДОГОВОР">#REF!</definedName>
    <definedName name="T12?axis?R?ДОГОВОР?">#REF!</definedName>
    <definedName name="T12?axis?ПРД?РЕГ">#REF!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3">#REF!</definedName>
    <definedName name="T12?Name">#REF!</definedName>
    <definedName name="T12?Table">#REF!</definedName>
    <definedName name="T12?Title">#REF!</definedName>
    <definedName name="T12?unit?ПРЦ">#REF!</definedName>
    <definedName name="T12_Copy">#REF!</definedName>
    <definedName name="T13?axis?ПРД?РЕГ">#REF!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ТГКАЛ">#REF!</definedName>
    <definedName name="T14?axis?R?ВРАС">#REF!</definedName>
    <definedName name="T14?axis?R?ВРАС?">#REF!</definedName>
    <definedName name="T14?axis?ПРД?РЕГ">#REF!</definedName>
    <definedName name="T14?item_ext?РОСТ">#REF!</definedName>
    <definedName name="T14?L2">#REF!</definedName>
    <definedName name="T14?Name">#REF!</definedName>
    <definedName name="T14?Table">#REF!</definedName>
    <definedName name="T14?Title">#REF!</definedName>
    <definedName name="T14_Copy">#REF!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6?axis?R?ОРГ">#REF!</definedName>
    <definedName name="T16?axis?R?ОРГ?">#REF!</definedName>
    <definedName name="T16?axis?ПРД?РЕГ">#REF!</definedName>
    <definedName name="T16?Data">#REF!</definedName>
    <definedName name="T16?item_ext?РОСТ">#REF!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ТРУБ">#REF!</definedName>
    <definedName name="T16_Copy">#REF!</definedName>
    <definedName name="T16_Copy2">#REF!</definedName>
    <definedName name="T17.1?axis?C?НП?">#REF!</definedName>
    <definedName name="T17.1?axis?ПРД?БАЗ">#REF!</definedName>
    <definedName name="T17.1?axis?ПРД?РЕГ">#REF!</definedName>
    <definedName name="T17.1?Name">#REF!</definedName>
    <definedName name="T17.1?Table">#REF!</definedName>
    <definedName name="T17.1?Title">#REF!</definedName>
    <definedName name="T17.1_Copy">#REF!</definedName>
    <definedName name="T17?axis?ПРД?РЕГ">#REF!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ТРУБ">#REF!</definedName>
    <definedName name="T17?unit?ЧДН">#REF!</definedName>
    <definedName name="T17?unit?ЧЕЛ">#REF!</definedName>
    <definedName name="T17_Protection" localSheetId="2">P2_T17_Protection,P3_T17_Protection,P4_T17_Protection,P5_T17_Protection,P6_T17_Protection</definedName>
    <definedName name="T17_Protection" localSheetId="3">P2_T17_Protection,P3_T17_Protection,P4_T17_Protection,P5_T17_Protection,P6_T17_Protection</definedName>
    <definedName name="T17_Protection" localSheetId="4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2">P1_T18.1?Data,P2_T18.1?Data</definedName>
    <definedName name="T18.1?Data" localSheetId="3">P1_T18.1?Data,P2_T18.1?Data</definedName>
    <definedName name="T18.1?Data" localSheetId="4">P1_T18.1?Data,P2_T18.1?Data</definedName>
    <definedName name="T18.1?Data">P1_T18.1?Data,P2_T18.1?Data</definedName>
    <definedName name="T19.1.1?Data" localSheetId="2">P1_T19.1.1?Data,P2_T19.1.1?Data</definedName>
    <definedName name="T19.1.1?Data" localSheetId="3">P1_T19.1.1?Data,P2_T19.1.1?Data</definedName>
    <definedName name="T19.1.1?Data" localSheetId="4">P1_T19.1.1?Data,P2_T19.1.1?Data</definedName>
    <definedName name="T19.1.1?Data">P1_T19.1.1?Data,P2_T19.1.1?Data</definedName>
    <definedName name="T19.1.2?Data" localSheetId="2">P1_T19.1.2?Data,P2_T19.1.2?Data</definedName>
    <definedName name="T19.1.2?Data" localSheetId="3">P1_T19.1.2?Data,P2_T19.1.2?Data</definedName>
    <definedName name="T19.1.2?Data" localSheetId="4">P1_T19.1.2?Data,P2_T19.1.2?Data</definedName>
    <definedName name="T19.1.2?Data">P1_T19.1.2?Data,P2_T19.1.2?Data</definedName>
    <definedName name="T19.2?Data" localSheetId="2">P1_T19.2?Data,P2_T19.2?Data</definedName>
    <definedName name="T19.2?Data" localSheetId="3">P1_T19.2?Data,P2_T19.2?Data</definedName>
    <definedName name="T19.2?Data" localSheetId="4">P1_T19.2?Data,P2_T19.2?Data</definedName>
    <definedName name="T19.2?Data">P1_T19.2?Data,P2_T19.2?Data</definedName>
    <definedName name="T2.1?Data">#N/A</definedName>
    <definedName name="T2.1?Protection" localSheetId="2">'1.15.3'!P6_T2.1?Protection</definedName>
    <definedName name="T2.1?Protection" localSheetId="3">'1.24 '!P6_T2.1?Protection</definedName>
    <definedName name="T2.1?Protection" localSheetId="4">'1.25 '!P6_T2.1?Protection</definedName>
    <definedName name="T2.1?Protection">P6_T2.1?Protection</definedName>
    <definedName name="T2?axis?ПРД?РЕГ">#REF!</definedName>
    <definedName name="T2?Data">#REF!</definedName>
    <definedName name="T2?item_ext?РОСТ">#REF!</definedName>
    <definedName name="T2?L1">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2">P1_T2?Protection,P2_T2?Protection</definedName>
    <definedName name="T2?Protection" localSheetId="3">P1_T2?Protection,P2_T2?Protection</definedName>
    <definedName name="T2?Protection" localSheetId="4">P1_T2?Protection,P2_T2?Protection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_">#REF!</definedName>
    <definedName name="T2_DiapProt" localSheetId="2">P1_T2_DiapProt,P2_T2_DiapProt</definedName>
    <definedName name="T2_DiapProt" localSheetId="3">P1_T2_DiapProt,P2_T2_DiapProt</definedName>
    <definedName name="T2_DiapProt" localSheetId="4">P1_T2_DiapProt,P2_T2_DiapProt</definedName>
    <definedName name="T2_DiapProt">P1_T2_DiapProt,P2_T2_DiapProt</definedName>
    <definedName name="T21.2.1?Data" localSheetId="2">P1_T21.2.1?Data,P2_T21.2.1?Data</definedName>
    <definedName name="T21.2.1?Data" localSheetId="3">P1_T21.2.1?Data,P2_T21.2.1?Data</definedName>
    <definedName name="T21.2.1?Data" localSheetId="4">P1_T21.2.1?Data,P2_T21.2.1?Data</definedName>
    <definedName name="T21.2.1?Data">P1_T21.2.1?Data,P2_T21.2.1?Data</definedName>
    <definedName name="T21.2.2?Data" localSheetId="2">P1_T21.2.2?Data,P2_T21.2.2?Data</definedName>
    <definedName name="T21.2.2?Data" localSheetId="3">P1_T21.2.2?Data,P2_T21.2.2?Data</definedName>
    <definedName name="T21.2.2?Data" localSheetId="4">P1_T21.2.2?Data,P2_T21.2.2?Data</definedName>
    <definedName name="T21.2.2?Data">P1_T21.2.2?Data,P2_T21.2.2?Data</definedName>
    <definedName name="T21.3?Columns">#REF!</definedName>
    <definedName name="T21.3?ItemComments">#REF!</definedName>
    <definedName name="T21.3?Items">#REF!</definedName>
    <definedName name="T21.3?Scope">#REF!</definedName>
    <definedName name="T21.4?Data" localSheetId="2">P1_T21.4?Data,P2_T21.4?Data</definedName>
    <definedName name="T21.4?Data" localSheetId="3">P1_T21.4?Data,P2_T21.4?Data</definedName>
    <definedName name="T21.4?Data" localSheetId="4">P1_T21.4?Data,P2_T21.4?Data</definedName>
    <definedName name="T21.4?Data">P1_T21.4?Data,P2_T21.4?Data</definedName>
    <definedName name="T21?axis?R?ДОГОВОР">#REF!</definedName>
    <definedName name="T21?axis?R?ДОГОВОР?">#REF!</definedName>
    <definedName name="T21?axis?ПРД?РЕГ">#REF!</definedName>
    <definedName name="T21?item_ext?РОСТ">#REF!</definedName>
    <definedName name="T21?L1">#REF!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 localSheetId="2">P2_T21_Protection,P3_T21_Protection</definedName>
    <definedName name="T21_Protection" localSheetId="3">P2_T21_Protection,P3_T21_Protection</definedName>
    <definedName name="T21_Protection" localSheetId="4">P2_T21_Protection,P3_T21_Protection</definedName>
    <definedName name="T21_Protection">P2_T21_Protection,P3_T21_Protection</definedName>
    <definedName name="T24?axis?ПРД?РЕГ">#REF!</definedName>
    <definedName name="T24?item_ext?РОСТ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Table">#REF!</definedName>
    <definedName name="T24?Title">#REF!</definedName>
    <definedName name="T24_Copy1">#REF!</definedName>
    <definedName name="T24_Copy2">#REF!</definedName>
    <definedName name="T25?axis?R?ВРАС">#REF!</definedName>
    <definedName name="T25?axis?R?ВРАС?">#REF!</definedName>
    <definedName name="T25?axis?ПРД?БАЗ">#REF!</definedName>
    <definedName name="T25?axis?ПРД?ПРЕД">#REF!</definedName>
    <definedName name="T25?axis?ПРД?РЕГ">#REF!</definedName>
    <definedName name="T25?Data">#REF!</definedName>
    <definedName name="T25?item_ext?РОСТ">#REF!</definedName>
    <definedName name="T25?item_ext?РОСТ2">#REF!</definedName>
    <definedName name="T25?L1.2">#REF!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ПРЦ">#REF!</definedName>
    <definedName name="T25_Copy1">#REF!</definedName>
    <definedName name="T25_Copy2">#REF!</definedName>
    <definedName name="T25_Copy3">#REF!</definedName>
    <definedName name="T25_Copy4">#REF!</definedName>
    <definedName name="T25_protection" localSheetId="2">P1_T25_protection,P2_T25_protection</definedName>
    <definedName name="T25_protection" localSheetId="3">P1_T25_protection,P2_T25_protection</definedName>
    <definedName name="T25_protection" localSheetId="4">P1_T25_protection,P2_T25_protection</definedName>
    <definedName name="T25_protection">P1_T25_protection,P2_T25_protection</definedName>
    <definedName name="T27?axis?ПРД?РЕГ">#REF!</definedName>
    <definedName name="T27?Data">#REF!</definedName>
    <definedName name="T27?item_ext?РОСТ">#REF!</definedName>
    <definedName name="T27?L1">#REF!</definedName>
    <definedName name="T27?L2">#REF!</definedName>
    <definedName name="T27?L3">#REF!</definedName>
    <definedName name="T27?L4">#REF!</definedName>
    <definedName name="T27?L5">#REF!</definedName>
    <definedName name="T27?L6">#REF!</definedName>
    <definedName name="T27?Name">#REF!</definedName>
    <definedName name="T27?Table">#REF!</definedName>
    <definedName name="T27?Title">#REF!</definedName>
    <definedName name="T28.3?unit?РУБ.ГКАЛ" localSheetId="2">P1_T28.3?unit?РУБ.ГКАЛ,P2_T28.3?unit?РУБ.ГКАЛ</definedName>
    <definedName name="T28.3?unit?РУБ.ГКАЛ" localSheetId="3">P1_T28.3?unit?РУБ.ГКАЛ,P2_T28.3?unit?РУБ.ГКАЛ</definedName>
    <definedName name="T28.3?unit?РУБ.ГКАЛ" localSheetId="4">P1_T28.3?unit?РУБ.ГКАЛ,P2_T28.3?unit?РУБ.ГКАЛ</definedName>
    <definedName name="T28.3?unit?РУБ.ГКАЛ">P1_T28.3?unit?РУБ.ГКАЛ,P2_T28.3?unit?РУБ.ГКАЛ</definedName>
    <definedName name="T28?axis?R?ПЭ" localSheetId="2">P2_T28?axis?R?ПЭ,P3_T28?axis?R?ПЭ,P4_T28?axis?R?ПЭ,P5_T28?axis?R?ПЭ,P6_T28?axis?R?ПЭ</definedName>
    <definedName name="T28?axis?R?ПЭ" localSheetId="3">P2_T28?axis?R?ПЭ,P3_T28?axis?R?ПЭ,P4_T28?axis?R?ПЭ,P5_T28?axis?R?ПЭ,P6_T28?axis?R?ПЭ</definedName>
    <definedName name="T28?axis?R?ПЭ" localSheetId="4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P2_T28?axis?R?ПЭ?,P3_T28?axis?R?ПЭ?,P4_T28?axis?R?ПЭ?,P5_T28?axis?R?ПЭ?,P6_T28?axis?R?ПЭ?</definedName>
    <definedName name="T28?axis?R?ПЭ?" localSheetId="3">P2_T28?axis?R?ПЭ?,P3_T28?axis?R?ПЭ?,P4_T28?axis?R?ПЭ?,P5_T28?axis?R?ПЭ?,P6_T28?axis?R?ПЭ?</definedName>
    <definedName name="T28?axis?R?ПЭ?" localSheetId="4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2">P9_T28_Protection,P10_T28_Protection,P11_T28_Protection,'1.15.3'!P12_T28_Protection</definedName>
    <definedName name="T28_Protection" localSheetId="3">P9_T28_Protection,P10_T28_Protection,P11_T28_Protection,'1.24 '!P12_T28_Protection</definedName>
    <definedName name="T28_Protection" localSheetId="4">P9_T28_Protection,P10_T28_Protection,P11_T28_Protection,'1.25 '!P12_T28_Protection</definedName>
    <definedName name="T28_Protection">P9_T28_Protection,P10_T28_Protection,P11_T28_Protection,P12_T28_Protection</definedName>
    <definedName name="T29?item_ext?1СТ" localSheetId="2">P1_T29?item_ext?1СТ</definedName>
    <definedName name="T29?item_ext?1СТ" localSheetId="3">P1_T29?item_ext?1СТ</definedName>
    <definedName name="T29?item_ext?1СТ" localSheetId="4">P1_T29?item_ext?1СТ</definedName>
    <definedName name="T29?item_ext?1СТ">P1_T29?item_ext?1СТ</definedName>
    <definedName name="T29?item_ext?2СТ.М" localSheetId="2">P1_T29?item_ext?2СТ.М</definedName>
    <definedName name="T29?item_ext?2СТ.М" localSheetId="3">P1_T29?item_ext?2СТ.М</definedName>
    <definedName name="T29?item_ext?2СТ.М" localSheetId="4">P1_T29?item_ext?2СТ.М</definedName>
    <definedName name="T29?item_ext?2СТ.М">P1_T29?item_ext?2СТ.М</definedName>
    <definedName name="T29?item_ext?2СТ.Э" localSheetId="2">P1_T29?item_ext?2СТ.Э</definedName>
    <definedName name="T29?item_ext?2СТ.Э" localSheetId="3">P1_T29?item_ext?2СТ.Э</definedName>
    <definedName name="T29?item_ext?2СТ.Э" localSheetId="4">P1_T29?item_ext?2СТ.Э</definedName>
    <definedName name="T29?item_ext?2СТ.Э">P1_T29?item_ext?2СТ.Э</definedName>
    <definedName name="T29?L10" localSheetId="2">P1_T29?L10</definedName>
    <definedName name="T29?L10" localSheetId="3">P1_T29?L10</definedName>
    <definedName name="T29?L10" localSheetId="4">P1_T29?L10</definedName>
    <definedName name="T29?L10">P1_T29?L10</definedName>
    <definedName name="T3?axis?ПРД?РЕГ">#REF!</definedName>
    <definedName name="T3?Data">#REF!</definedName>
    <definedName name="T3?item_ext?РОСТ">#REF!</definedName>
    <definedName name="T3?L1">#REF!</definedName>
    <definedName name="T3?L1.1">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МКВТЧ">#REF!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ПРД?РЕГ">#REF!</definedName>
    <definedName name="T4?item_ext?РОСТ">#REF!</definedName>
    <definedName name="T4?L1">#REF!</definedName>
    <definedName name="T4?L1.1">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РУБ.ТКВТЧ">#REF!</definedName>
    <definedName name="T4?unit?РУБ.ТУТ">#REF!</definedName>
    <definedName name="T4?unit?ТТУТ">#REF!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.1">#REF!</definedName>
    <definedName name="T5?L6">#REF!</definedName>
    <definedName name="T5?L6.1">#REF!</definedName>
    <definedName name="T5?Name">#REF!</definedName>
    <definedName name="T5?Table">#REF!</definedName>
    <definedName name="T5?Title">#REF!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РЕГ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7?Data">#N/A</definedName>
    <definedName name="T9?axis?ПРД?РЕГ">#REF!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able">#REF!</definedName>
    <definedName name="TEMP">#REF!,#REF!</definedName>
    <definedName name="TES">#REF!</definedName>
    <definedName name="TES_DATA">#REF!</definedName>
    <definedName name="TES_LIST">#REF!</definedName>
    <definedName name="TTT">#REF!</definedName>
    <definedName name="tyt" localSheetId="2">'1.15.3'!tyt</definedName>
    <definedName name="tyt" localSheetId="3">'1.24 '!tyt</definedName>
    <definedName name="tyt" localSheetId="4">'1.25 '!tyt</definedName>
    <definedName name="tyt">[0]!tyt</definedName>
    <definedName name="upr" localSheetId="2">'1.15.3'!upr</definedName>
    <definedName name="upr" localSheetId="3">'1.24 '!upr</definedName>
    <definedName name="upr" localSheetId="4">'1.25 '!upr</definedName>
    <definedName name="upr">[0]!upr</definedName>
    <definedName name="ůůů" localSheetId="2">'1.15.3'!ůůů</definedName>
    <definedName name="ůůů" localSheetId="3">'1.24 '!ůůů</definedName>
    <definedName name="ůůů" localSheetId="4">'1.25 '!ůůů</definedName>
    <definedName name="ůůů">[0]!ůůů</definedName>
    <definedName name="VDOC">#REF!</definedName>
    <definedName name="VV" localSheetId="2">'1.15.3'!VV</definedName>
    <definedName name="VV" localSheetId="3">'1.24 '!VV</definedName>
    <definedName name="VV" localSheetId="4">'1.25 '!VV</definedName>
    <definedName name="VV">[0]!VV</definedName>
    <definedName name="we" localSheetId="2">'1.15.3'!we</definedName>
    <definedName name="we" localSheetId="3">'1.24 '!we</definedName>
    <definedName name="we" localSheetId="4">'1.25 '!we</definedName>
    <definedName name="we">[0]!we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localSheetId="4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EAR">#REF!</definedName>
    <definedName name="yui" localSheetId="2">'1.15.3'!yui</definedName>
    <definedName name="yui" localSheetId="3">'1.24 '!yui</definedName>
    <definedName name="yui" localSheetId="4">'1.25 '!yui</definedName>
    <definedName name="yui">[0]!yui</definedName>
    <definedName name="ZERO">#REF!</definedName>
    <definedName name="а1">#REF!</definedName>
    <definedName name="А8">#REF!</definedName>
    <definedName name="аа" localSheetId="2">'1.15.3'!аа</definedName>
    <definedName name="аа" localSheetId="3">'1.24 '!аа</definedName>
    <definedName name="аа" localSheetId="4">'1.25 '!аа</definedName>
    <definedName name="аа">[0]!аа</definedName>
    <definedName name="АААААААА" localSheetId="2">'1.15.3'!АААААААА</definedName>
    <definedName name="АААААААА" localSheetId="3">'1.24 '!АААААААА</definedName>
    <definedName name="АААААААА" localSheetId="4">'1.25 '!АААААААА</definedName>
    <definedName name="АААААААА">[0]!АААААААА</definedName>
    <definedName name="ав" localSheetId="2">'1.15.3'!ав</definedName>
    <definedName name="ав" localSheetId="3">'1.24 '!ав</definedName>
    <definedName name="ав" localSheetId="4">'1.25 '!ав</definedName>
    <definedName name="ав">[0]!ав</definedName>
    <definedName name="авг">#REF!</definedName>
    <definedName name="авг2">#REF!</definedName>
    <definedName name="ап" localSheetId="2">'1.15.3'!ап</definedName>
    <definedName name="ап" localSheetId="3">'1.24 '!ап</definedName>
    <definedName name="ап" localSheetId="4">'1.25 '!ап</definedName>
    <definedName name="ап">[0]!ап</definedName>
    <definedName name="апр">#REF!</definedName>
    <definedName name="апр2">#REF!</definedName>
    <definedName name="АТП">#REF!</definedName>
    <definedName name="аяыпамыпмипи" localSheetId="2">'1.15.3'!аяыпамыпмипи</definedName>
    <definedName name="аяыпамыпмипи" localSheetId="3">'1.24 '!аяыпамыпмипи</definedName>
    <definedName name="аяыпамыпмипи" localSheetId="4">'1.25 '!аяыпамыпмипи</definedName>
    <definedName name="аяыпамыпмипи">[0]!аяыпамыпмипи</definedName>
    <definedName name="бб" localSheetId="2">'1.15.3'!бб</definedName>
    <definedName name="бб" localSheetId="3">'1.24 '!бб</definedName>
    <definedName name="бб" localSheetId="4">'1.25 '!бб</definedName>
    <definedName name="бб">[0]!бб</definedName>
    <definedName name="в" localSheetId="2">'1.15.3'!в</definedName>
    <definedName name="в" localSheetId="3">'1.24 '!в</definedName>
    <definedName name="в" localSheetId="4">'1.25 '!в</definedName>
    <definedName name="в">[0]!в</definedName>
    <definedName name="в23ё" localSheetId="2">'1.15.3'!в23ё</definedName>
    <definedName name="в23ё" localSheetId="3">'1.24 '!в23ё</definedName>
    <definedName name="в23ё" localSheetId="4">'1.25 '!в23ё</definedName>
    <definedName name="в23ё">[0]!в23ё</definedName>
    <definedName name="вап" localSheetId="2">'1.15.3'!вап</definedName>
    <definedName name="вап" localSheetId="3">'1.24 '!вап</definedName>
    <definedName name="вап" localSheetId="4">'1.25 '!вап</definedName>
    <definedName name="вап">[0]!вап</definedName>
    <definedName name="Вар.их" localSheetId="2">'1.15.3'!Вар.их</definedName>
    <definedName name="Вар.их" localSheetId="3">'1.24 '!Вар.их</definedName>
    <definedName name="Вар.их" localSheetId="4">'1.25 '!Вар.их</definedName>
    <definedName name="Вар.их">[0]!Вар.их</definedName>
    <definedName name="Вар.КАЛМЭ" localSheetId="2">'1.15.3'!Вар.КАЛМЭ</definedName>
    <definedName name="Вар.КАЛМЭ" localSheetId="3">'1.24 '!Вар.КАЛМЭ</definedName>
    <definedName name="Вар.КАЛМЭ" localSheetId="4">'1.25 '!Вар.КАЛМЭ</definedName>
    <definedName name="Вар.КАЛМЭ">[0]!Вар.КАЛМЭ</definedName>
    <definedName name="вв" localSheetId="2">'1.15.3'!вв</definedName>
    <definedName name="вв" localSheetId="3">'1.24 '!вв</definedName>
    <definedName name="вв" localSheetId="4">'1.25 '!вв</definedName>
    <definedName name="вв">[0]!вв</definedName>
    <definedName name="витт" localSheetId="2" hidden="1">{#N/A,#N/A,TRUE,"Лист1";#N/A,#N/A,TRUE,"Лист2";#N/A,#N/A,TRUE,"Лист3"}</definedName>
    <definedName name="витт" localSheetId="3" hidden="1">{#N/A,#N/A,TRUE,"Лист1";#N/A,#N/A,TRUE,"Лист2";#N/A,#N/A,TRUE,"Лист3"}</definedName>
    <definedName name="витт" localSheetId="4" hidden="1">{#N/A,#N/A,TRUE,"Лист1";#N/A,#N/A,TRUE,"Лист2";#N/A,#N/A,TRUE,"Лист3"}</definedName>
    <definedName name="витт" hidden="1">{#N/A,#N/A,TRUE,"Лист1";#N/A,#N/A,TRUE,"Лист2";#N/A,#N/A,TRUE,"Лист3"}</definedName>
    <definedName name="вм" localSheetId="2">'1.15.3'!вм</definedName>
    <definedName name="вм" localSheetId="3">'1.24 '!вм</definedName>
    <definedName name="вм" localSheetId="4">'1.25 '!вм</definedName>
    <definedName name="вм">[0]!вм</definedName>
    <definedName name="вмивртвр" localSheetId="2">'1.15.3'!вмивртвр</definedName>
    <definedName name="вмивртвр" localSheetId="3">'1.24 '!вмивртвр</definedName>
    <definedName name="вмивртвр" localSheetId="4">'1.25 '!вмивртвр</definedName>
    <definedName name="вмивртвр">[0]!вмивртвр</definedName>
    <definedName name="восемь">#REF!</definedName>
    <definedName name="вртт" localSheetId="2">'1.15.3'!вртт</definedName>
    <definedName name="вртт" localSheetId="3">'1.24 '!вртт</definedName>
    <definedName name="вртт" localSheetId="4">'1.25 '!вртт</definedName>
    <definedName name="вртт">[0]!вртт</definedName>
    <definedName name="ВТОП">#REF!</definedName>
    <definedName name="второй">#REF!</definedName>
    <definedName name="вуув" localSheetId="2" hidden="1">{#N/A,#N/A,TRUE,"Лист1";#N/A,#N/A,TRUE,"Лист2";#N/A,#N/A,TRUE,"Лист3"}</definedName>
    <definedName name="вуув" localSheetId="3" hidden="1">{#N/A,#N/A,TRUE,"Лист1";#N/A,#N/A,TRUE,"Лист2";#N/A,#N/A,TRUE,"Лист3"}</definedName>
    <definedName name="вуув" localSheetId="4" hidden="1">{#N/A,#N/A,TRUE,"Лист1";#N/A,#N/A,TRUE,"Лист2";#N/A,#N/A,TRUE,"Лист3"}</definedName>
    <definedName name="вуув" hidden="1">{#N/A,#N/A,TRUE,"Лист1";#N/A,#N/A,TRUE,"Лист2";#N/A,#N/A,TRUE,"Лист3"}</definedName>
    <definedName name="гнлзщ" localSheetId="2">'1.15.3'!гнлзщ</definedName>
    <definedName name="гнлзщ" localSheetId="3">'1.24 '!гнлзщ</definedName>
    <definedName name="гнлзщ" localSheetId="4">'1.25 '!гнлзщ</definedName>
    <definedName name="гнлзщ">[0]!гнлзщ</definedName>
    <definedName name="грприрцфв00ав98" localSheetId="2" hidden="1">{#N/A,#N/A,TRUE,"Лист1";#N/A,#N/A,TRUE,"Лист2";#N/A,#N/A,TRUE,"Лист3"}</definedName>
    <definedName name="грприрцфв00ав98" localSheetId="3" hidden="1">{#N/A,#N/A,TRUE,"Лист1";#N/A,#N/A,TRUE,"Лист2";#N/A,#N/A,TRUE,"Лист3"}</definedName>
    <definedName name="грприрцфв00ав98" localSheetId="4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localSheetId="3" hidden="1">{#N/A,#N/A,TRUE,"Лист1";#N/A,#N/A,TRUE,"Лист2";#N/A,#N/A,TRUE,"Лист3"}</definedName>
    <definedName name="грфинцкавг98Х" localSheetId="4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2" hidden="1">{#N/A,#N/A,TRUE,"Лист1";#N/A,#N/A,TRUE,"Лист2";#N/A,#N/A,TRUE,"Лист3"}</definedName>
    <definedName name="гшгш" localSheetId="3" hidden="1">{#N/A,#N/A,TRUE,"Лист1";#N/A,#N/A,TRUE,"Лист2";#N/A,#N/A,TRUE,"Лист3"}</definedName>
    <definedName name="гшгш" localSheetId="4" hidden="1">{#N/A,#N/A,TRUE,"Лист1";#N/A,#N/A,TRUE,"Лист2";#N/A,#N/A,TRUE,"Лист3"}</definedName>
    <definedName name="гшгш" hidden="1">{#N/A,#N/A,TRUE,"Лист1";#N/A,#N/A,TRUE,"Лист2";#N/A,#N/A,TRUE,"Лист3"}</definedName>
    <definedName name="дек">#REF!</definedName>
    <definedName name="дек.">'[4]кап.ремонт'!$AY:$AY</definedName>
    <definedName name="дек2">#REF!</definedName>
    <definedName name="дж" localSheetId="2">'1.15.3'!дж</definedName>
    <definedName name="дж" localSheetId="3">'1.24 '!дж</definedName>
    <definedName name="дж" localSheetId="4">'1.25 '!дж</definedName>
    <definedName name="дж">[0]!дж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 localSheetId="3">#REF!,#REF!,#REF!,#REF!,[0]!P1_ДиапазонЗащиты,[0]!P2_ДиапазонЗащиты,[0]!P3_ДиапазонЗащиты,[0]!P4_ДиапазонЗащиты</definedName>
    <definedName name="ДиапазонЗащиты" localSheetId="4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 localSheetId="2">'1.15.3'!доопатмо</definedName>
    <definedName name="доопатмо" localSheetId="3">'1.24 '!доопатмо</definedName>
    <definedName name="доопатмо" localSheetId="4">'1.25 '!доопатмо</definedName>
    <definedName name="доопатмо">[0]!доопатмо</definedName>
    <definedName name="Дополнение" localSheetId="2">'1.15.3'!Дополнение</definedName>
    <definedName name="Дополнение" localSheetId="3">'1.24 '!Дополнение</definedName>
    <definedName name="Дополнение" localSheetId="4">'1.25 '!Дополнение</definedName>
    <definedName name="Дополнение">[0]!Дополнение</definedName>
    <definedName name="ен">#N/A</definedName>
    <definedName name="еще" localSheetId="2">'1.15.3'!еще</definedName>
    <definedName name="еще" localSheetId="3">'1.24 '!еще</definedName>
    <definedName name="еще" localSheetId="4">'1.25 '!еще</definedName>
    <definedName name="еще">[0]!еще</definedName>
    <definedName name="ж" localSheetId="2">'1.15.3'!ж</definedName>
    <definedName name="ж" localSheetId="3">'1.24 '!ж</definedName>
    <definedName name="ж" localSheetId="4">'1.25 '!ж</definedName>
    <definedName name="ж">[0]!ж</definedName>
    <definedName name="жд" localSheetId="2">'1.15.3'!жд</definedName>
    <definedName name="жд" localSheetId="3">'1.24 '!жд</definedName>
    <definedName name="жд" localSheetId="4">'1.25 '!жд</definedName>
    <definedName name="жд">[0]!жд</definedName>
    <definedName name="з4">#REF!</definedName>
    <definedName name="и_эсо_вн">#REF!</definedName>
    <definedName name="и_эсо_сн1">#REF!</definedName>
    <definedName name="Извлечение_ИМ">#REF!</definedName>
    <definedName name="ий" localSheetId="2">'1.15.3'!ий</definedName>
    <definedName name="ий" localSheetId="3">'1.24 '!ий</definedName>
    <definedName name="ий" localSheetId="4">'1.25 '!ий</definedName>
    <definedName name="ий">[0]!ий</definedName>
    <definedName name="индцкавг98" localSheetId="2" hidden="1">{#N/A,#N/A,TRUE,"Лист1";#N/A,#N/A,TRUE,"Лист2";#N/A,#N/A,TRUE,"Лист3"}</definedName>
    <definedName name="индцкавг98" localSheetId="3" hidden="1">{#N/A,#N/A,TRUE,"Лист1";#N/A,#N/A,TRUE,"Лист2";#N/A,#N/A,TRUE,"Лист3"}</definedName>
    <definedName name="индцкавг98" localSheetId="4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">#REF!</definedName>
    <definedName name="июл2">#REF!</definedName>
    <definedName name="июн">#REF!</definedName>
    <definedName name="июн2">#REF!</definedName>
    <definedName name="й" localSheetId="2">'1.15.3'!й</definedName>
    <definedName name="й" localSheetId="3">'1.24 '!й</definedName>
    <definedName name="й" localSheetId="4">'1.25 '!й</definedName>
    <definedName name="й">[0]!й</definedName>
    <definedName name="йй" localSheetId="2">'1.15.3'!йй</definedName>
    <definedName name="йй" localSheetId="3">'1.24 '!йй</definedName>
    <definedName name="йй" localSheetId="4">'1.25 '!йй</definedName>
    <definedName name="йй">[0]!йй</definedName>
    <definedName name="йфц" localSheetId="2">'1.15.3'!йфц</definedName>
    <definedName name="йфц" localSheetId="3">'1.24 '!йфц</definedName>
    <definedName name="йфц" localSheetId="4">'1.25 '!йфц</definedName>
    <definedName name="йфц">[0]!йфц</definedName>
    <definedName name="йц" localSheetId="2">'1.15.3'!йц</definedName>
    <definedName name="йц" localSheetId="3">'1.24 '!йц</definedName>
    <definedName name="йц" localSheetId="4">'1.25 '!йц</definedName>
    <definedName name="йц">[0]!йц</definedName>
    <definedName name="йцу" localSheetId="2">'1.15.3'!йцу</definedName>
    <definedName name="йцу" localSheetId="3">'1.24 '!йцу</definedName>
    <definedName name="йцу" localSheetId="4">'1.25 '!йцу</definedName>
    <definedName name="йцу">[0]!йцу</definedName>
    <definedName name="ке" localSheetId="2">'1.15.3'!ке</definedName>
    <definedName name="ке" localSheetId="3">'1.24 '!ке</definedName>
    <definedName name="ке" localSheetId="4">'1.25 '!ке</definedName>
    <definedName name="ке">[0]!ке</definedName>
    <definedName name="кеппппппппппп" localSheetId="2" hidden="1">{#N/A,#N/A,TRUE,"Лист1";#N/A,#N/A,TRUE,"Лист2";#N/A,#N/A,TRUE,"Лист3"}</definedName>
    <definedName name="кеппппппппппп" localSheetId="3" hidden="1">{#N/A,#N/A,TRUE,"Лист1";#N/A,#N/A,TRUE,"Лист2";#N/A,#N/A,TRUE,"Лист3"}</definedName>
    <definedName name="кеппппппппппп" localSheetId="4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мпенсация" localSheetId="2">'1.15.3'!компенсация</definedName>
    <definedName name="компенсация" localSheetId="3">'1.24 '!компенсация</definedName>
    <definedName name="компенсация" localSheetId="4">'1.25 '!компенсация</definedName>
    <definedName name="компенсация">[0]!компенсация</definedName>
    <definedName name="кп" localSheetId="2">'1.15.3'!кп</definedName>
    <definedName name="кп" localSheetId="3">'1.24 '!кп</definedName>
    <definedName name="кп" localSheetId="4">'1.25 '!кп</definedName>
    <definedName name="кп">[0]!кп</definedName>
    <definedName name="кпнрг" localSheetId="2">'1.15.3'!кпнрг</definedName>
    <definedName name="кпнрг" localSheetId="3">'1.24 '!кпнрг</definedName>
    <definedName name="кпнрг" localSheetId="4">'1.25 '!кпнрг</definedName>
    <definedName name="кпнрг">[0]!кпнрг</definedName>
    <definedName name="Критерии_ИМ">#REF!</definedName>
    <definedName name="критерий">#REF!</definedName>
    <definedName name="ктджщз" localSheetId="2">'1.15.3'!ктджщз</definedName>
    <definedName name="ктджщз" localSheetId="3">'1.24 '!ктджщз</definedName>
    <definedName name="ктджщз" localSheetId="4">'1.25 '!ктджщз</definedName>
    <definedName name="ктджщз">[0]!ктджщз</definedName>
    <definedName name="лара" localSheetId="2">'1.15.3'!лара</definedName>
    <definedName name="лара" localSheetId="3">'1.24 '!лара</definedName>
    <definedName name="лара" localSheetId="4">'1.25 '!лара</definedName>
    <definedName name="лара">[0]!лара</definedName>
    <definedName name="лд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о" localSheetId="2">'1.15.3'!ло</definedName>
    <definedName name="ло" localSheetId="3">'1.24 '!ло</definedName>
    <definedName name="ло" localSheetId="4">'1.25 '!ло</definedName>
    <definedName name="ло">[0]!ло</definedName>
    <definedName name="лор" localSheetId="2">'1.15.3'!лор</definedName>
    <definedName name="лор" localSheetId="3">'1.24 '!лор</definedName>
    <definedName name="лор" localSheetId="4">'1.25 '!лор</definedName>
    <definedName name="лор">[0]!лор</definedName>
    <definedName name="лщжо" localSheetId="2" hidden="1">{#N/A,#N/A,TRUE,"Лист1";#N/A,#N/A,TRUE,"Лист2";#N/A,#N/A,TRUE,"Лист3"}</definedName>
    <definedName name="лщжо" localSheetId="3" hidden="1">{#N/A,#N/A,TRUE,"Лист1";#N/A,#N/A,TRUE,"Лист2";#N/A,#N/A,TRUE,"Лист3"}</definedName>
    <definedName name="лщжо" localSheetId="4" hidden="1">{#N/A,#N/A,TRUE,"Лист1";#N/A,#N/A,TRUE,"Лист2";#N/A,#N/A,TRUE,"Лист3"}</definedName>
    <definedName name="лщжо" hidden="1">{#N/A,#N/A,TRUE,"Лист1";#N/A,#N/A,TRUE,"Лист2";#N/A,#N/A,TRUE,"Лист3"}</definedName>
    <definedName name="май">#REF!</definedName>
    <definedName name="май2">#REF!</definedName>
    <definedName name="мам" localSheetId="2">'1.15.3'!мам</definedName>
    <definedName name="мам" localSheetId="3">'1.24 '!мам</definedName>
    <definedName name="мам" localSheetId="4">'1.25 '!мам</definedName>
    <definedName name="мам">[0]!мам</definedName>
    <definedName name="мар">#REF!</definedName>
    <definedName name="мар2">#REF!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МР">#REF!</definedName>
    <definedName name="мым" localSheetId="2">'1.15.3'!мым</definedName>
    <definedName name="мым" localSheetId="3">'1.24 '!мым</definedName>
    <definedName name="мым" localSheetId="4">'1.25 '!мым</definedName>
    <definedName name="мым">[0]!мым</definedName>
    <definedName name="нгг" localSheetId="2">'1.15.3'!нгг</definedName>
    <definedName name="нгг" localSheetId="3">'1.24 '!нгг</definedName>
    <definedName name="нгг" localSheetId="4">'1.25 '!нгг</definedName>
    <definedName name="нгг">[0]!нгг</definedName>
    <definedName name="не">#N/A</definedName>
    <definedName name="ноя">#REF!</definedName>
    <definedName name="ноя2">#REF!</definedName>
    <definedName name="НСРФ">#REF!</definedName>
    <definedName name="НСРФ2">#REF!</definedName>
    <definedName name="ншш" localSheetId="2" hidden="1">{#N/A,#N/A,TRUE,"Лист1";#N/A,#N/A,TRUE,"Лист2";#N/A,#N/A,TRUE,"Лист3"}</definedName>
    <definedName name="ншш" localSheetId="3" hidden="1">{#N/A,#N/A,TRUE,"Лист1";#N/A,#N/A,TRUE,"Лист2";#N/A,#N/A,TRUE,"Лист3"}</definedName>
    <definedName name="ншш" localSheetId="4" hidden="1">{#N/A,#N/A,TRUE,"Лист1";#N/A,#N/A,TRUE,"Лист2";#N/A,#N/A,TRUE,"Лист3"}</definedName>
    <definedName name="ншш" hidden="1">{#N/A,#N/A,TRUE,"Лист1";#N/A,#N/A,TRUE,"Лист2";#N/A,#N/A,TRUE,"Лист3"}</definedName>
    <definedName name="_xlnm.Print_Area" localSheetId="2">'1.15.3'!$A$1:$E$63</definedName>
    <definedName name="_xlnm.Print_Area" localSheetId="3">'1.24 '!$A$1:$I$44</definedName>
    <definedName name="_xlnm.Print_Area" localSheetId="0">'Титульный лист'!$A$1:$D$13</definedName>
    <definedName name="окт">#REF!</definedName>
    <definedName name="окт2">#REF!</definedName>
    <definedName name="олло" localSheetId="2">'1.15.3'!олло</definedName>
    <definedName name="олло" localSheetId="3">'1.24 '!олло</definedName>
    <definedName name="олло" localSheetId="4">'1.25 '!олло</definedName>
    <definedName name="олло">[0]!олло</definedName>
    <definedName name="олс" localSheetId="2">'1.15.3'!олс</definedName>
    <definedName name="олс" localSheetId="3">'1.24 '!олс</definedName>
    <definedName name="олс" localSheetId="4">'1.25 '!олс</definedName>
    <definedName name="олс">[0]!олс</definedName>
    <definedName name="ооо" localSheetId="2">'1.15.3'!ооо</definedName>
    <definedName name="ооо" localSheetId="3">'1.24 '!ооо</definedName>
    <definedName name="ооо" localSheetId="4">'1.25 '!ооо</definedName>
    <definedName name="ооо">[0]!ооо</definedName>
    <definedName name="Операция">#REF!</definedName>
    <definedName name="ОРГ">#REF!</definedName>
    <definedName name="ОРГАНИЗАЦИЯ">#REF!</definedName>
    <definedName name="отпуск" localSheetId="2">'1.15.3'!отпуск</definedName>
    <definedName name="отпуск" localSheetId="3">'1.24 '!отпуск</definedName>
    <definedName name="отпуск" localSheetId="4">'1.25 '!отпуск</definedName>
    <definedName name="отпуск">[0]!отпуск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ервый">#REF!</definedName>
    <definedName name="план56" localSheetId="2">'1.15.3'!план56</definedName>
    <definedName name="план56" localSheetId="3">'1.24 '!план56</definedName>
    <definedName name="план56" localSheetId="4">'1.25 '!план56</definedName>
    <definedName name="план56">[0]!план56</definedName>
    <definedName name="ПМС" localSheetId="2">'1.15.3'!ПМС</definedName>
    <definedName name="ПМС" localSheetId="3">'1.24 '!ПМС</definedName>
    <definedName name="ПМС" localSheetId="4">'1.25 '!ПМС</definedName>
    <definedName name="ПМС">[0]!ПМС</definedName>
    <definedName name="ПМС1" localSheetId="2">'1.15.3'!ПМС1</definedName>
    <definedName name="ПМС1" localSheetId="3">'1.24 '!ПМС1</definedName>
    <definedName name="ПМС1" localSheetId="4">'1.25 '!ПМС1</definedName>
    <definedName name="ПМС1">[0]!ПМС1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доперация">#REF!</definedName>
    <definedName name="пол_нас_нн">#REF!</definedName>
    <definedName name="пппп" localSheetId="2">'1.15.3'!пппп</definedName>
    <definedName name="пппп" localSheetId="3">'1.24 '!пппп</definedName>
    <definedName name="пппп" localSheetId="4">'1.25 '!пппп</definedName>
    <definedName name="пппп">[0]!пппп</definedName>
    <definedName name="пр" localSheetId="2">'1.15.3'!пр</definedName>
    <definedName name="пр" localSheetId="3">'1.24 '!пр</definedName>
    <definedName name="пр" localSheetId="4">'1.25 '!пр</definedName>
    <definedName name="пр">[0]!пр</definedName>
    <definedName name="прибыль3" localSheetId="2" hidden="1">{#N/A,#N/A,TRUE,"Лист1";#N/A,#N/A,TRUE,"Лист2";#N/A,#N/A,TRUE,"Лист3"}</definedName>
    <definedName name="прибыль3" localSheetId="3" hidden="1">{#N/A,#N/A,TRUE,"Лист1";#N/A,#N/A,TRUE,"Лист2";#N/A,#N/A,TRUE,"Лист3"}</definedName>
    <definedName name="прибыль3" localSheetId="4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ход_расход">#REF!</definedName>
    <definedName name="Проект">#REF!</definedName>
    <definedName name="прош_год">#REF!</definedName>
    <definedName name="р" localSheetId="2">'1.15.3'!р</definedName>
    <definedName name="р" localSheetId="3">'1.24 '!р</definedName>
    <definedName name="р" localSheetId="4">'1.25 '!р</definedName>
    <definedName name="р">[0]!р</definedName>
    <definedName name="реактивы">OFFSET('[8]ХР_прайс'!$A$3,0,0,COUNTA('[8]ХР_прайс'!$A:$A),1)</definedName>
    <definedName name="рис1" localSheetId="2" hidden="1">{#N/A,#N/A,TRUE,"Лист1";#N/A,#N/A,TRUE,"Лист2";#N/A,#N/A,TRUE,"Лист3"}</definedName>
    <definedName name="рис1" localSheetId="3" hidden="1">{#N/A,#N/A,TRUE,"Лист1";#N/A,#N/A,TRUE,"Лист2";#N/A,#N/A,TRUE,"Лист3"}</definedName>
    <definedName name="рис1" localSheetId="4" hidden="1">{#N/A,#N/A,TRUE,"Лист1";#N/A,#N/A,TRUE,"Лист2";#N/A,#N/A,TRUE,"Лист3"}</definedName>
    <definedName name="рис1" hidden="1">{#N/A,#N/A,TRUE,"Лист1";#N/A,#N/A,TRUE,"Лист2";#N/A,#N/A,TRUE,"Лист3"}</definedName>
    <definedName name="рсср" localSheetId="2">'1.15.3'!рсср</definedName>
    <definedName name="рсср" localSheetId="3">'1.24 '!рсср</definedName>
    <definedName name="рсср" localSheetId="4">'1.25 '!рсср</definedName>
    <definedName name="рсср">[0]!рсср</definedName>
    <definedName name="с" localSheetId="2">'1.15.3'!с</definedName>
    <definedName name="с" localSheetId="3">'1.24 '!с</definedName>
    <definedName name="с" localSheetId="4">'1.25 '!с</definedName>
    <definedName name="с">[0]!с</definedName>
    <definedName name="с1" localSheetId="2">'1.15.3'!с1</definedName>
    <definedName name="с1" localSheetId="3">'1.24 '!с1</definedName>
    <definedName name="с1" localSheetId="4">'1.25 '!с1</definedName>
    <definedName name="с1">[0]!с1</definedName>
    <definedName name="сваеррта" localSheetId="2">'1.15.3'!сваеррта</definedName>
    <definedName name="сваеррта" localSheetId="3">'1.24 '!сваеррта</definedName>
    <definedName name="сваеррта" localSheetId="4">'1.25 '!сваеррта</definedName>
    <definedName name="сваеррта">[0]!сваеррта</definedName>
    <definedName name="свмпвппв" localSheetId="2">'1.15.3'!свмпвппв</definedName>
    <definedName name="свмпвппв" localSheetId="3">'1.24 '!свмпвппв</definedName>
    <definedName name="свмпвппв" localSheetId="4">'1.25 '!свмпвппв</definedName>
    <definedName name="свмпвппв">[0]!свмпвппв</definedName>
    <definedName name="себестоимость2" localSheetId="2">'1.15.3'!себестоимость2</definedName>
    <definedName name="себестоимость2" localSheetId="3">'1.24 '!себестоимость2</definedName>
    <definedName name="себестоимость2" localSheetId="4">'1.25 '!себестоимость2</definedName>
    <definedName name="себестоимость2">[0]!себестоимость2</definedName>
    <definedName name="семь">#REF!</definedName>
    <definedName name="сен">#REF!</definedName>
    <definedName name="сен2">#REF!</definedName>
    <definedName name="ск" localSheetId="2">'1.15.3'!ск</definedName>
    <definedName name="ск" localSheetId="3">'1.24 '!ск</definedName>
    <definedName name="ск" localSheetId="4">'1.25 '!ск</definedName>
    <definedName name="ск">[0]!ск</definedName>
    <definedName name="сокращение" localSheetId="2">'1.15.3'!сокращение</definedName>
    <definedName name="сокращение" localSheetId="3">'1.24 '!сокращение</definedName>
    <definedName name="сокращение" localSheetId="4">'1.25 '!сокращение</definedName>
    <definedName name="сокращение">[0]!сокращение</definedName>
    <definedName name="сомп" localSheetId="2">'1.15.3'!сомп</definedName>
    <definedName name="сомп" localSheetId="3">'1.24 '!сомп</definedName>
    <definedName name="сомп" localSheetId="4">'1.25 '!сомп</definedName>
    <definedName name="сомп">[0]!сомп</definedName>
    <definedName name="сомпас" localSheetId="2">'1.15.3'!сомпас</definedName>
    <definedName name="сомпас" localSheetId="3">'1.24 '!сомпас</definedName>
    <definedName name="сомпас" localSheetId="4">'1.25 '!сомпас</definedName>
    <definedName name="сомпас">[0]!сомпас</definedName>
    <definedName name="сс" localSheetId="2">'1.15.3'!сс</definedName>
    <definedName name="сс" localSheetId="3">'1.24 '!сс</definedName>
    <definedName name="сс" localSheetId="4">'1.25 '!сс</definedName>
    <definedName name="сс">[0]!сс</definedName>
    <definedName name="сссс" localSheetId="2">'1.15.3'!сссс</definedName>
    <definedName name="сссс" localSheetId="3">'1.24 '!сссс</definedName>
    <definedName name="сссс" localSheetId="4">'1.25 '!сссс</definedName>
    <definedName name="сссс">[0]!сссс</definedName>
    <definedName name="ссы" localSheetId="2">'1.15.3'!ссы</definedName>
    <definedName name="ссы" localSheetId="3">'1.24 '!ссы</definedName>
    <definedName name="ссы" localSheetId="4">'1.25 '!ссы</definedName>
    <definedName name="ссы">[0]!ссы</definedName>
    <definedName name="ссы2" localSheetId="2">'1.15.3'!ссы2</definedName>
    <definedName name="ссы2" localSheetId="3">'1.24 '!ссы2</definedName>
    <definedName name="ссы2" localSheetId="4">'1.25 '!ссы2</definedName>
    <definedName name="ссы2">[0]!ссы2</definedName>
    <definedName name="Статья">#REF!</definedName>
    <definedName name="т" localSheetId="2">'1.15.3'!т</definedName>
    <definedName name="т" localSheetId="3">'1.24 '!т</definedName>
    <definedName name="т" localSheetId="4">'1.25 '!т</definedName>
    <definedName name="т">[0]!т</definedName>
    <definedName name="таня" localSheetId="2">'1.15.3'!таня</definedName>
    <definedName name="таня" localSheetId="3">'1.24 '!таня</definedName>
    <definedName name="таня" localSheetId="4">'1.25 '!таня</definedName>
    <definedName name="таня">[0]!таня</definedName>
    <definedName name="текмес">#REF!</definedName>
    <definedName name="текмес2">#REF!</definedName>
    <definedName name="тепло" localSheetId="2">'1.15.3'!тепло</definedName>
    <definedName name="тепло" localSheetId="3">'1.24 '!тепло</definedName>
    <definedName name="тепло" localSheetId="4">'1.25 '!тепло</definedName>
    <definedName name="тепло">[0]!тепло</definedName>
    <definedName name="тп" localSheetId="2" hidden="1">{#N/A,#N/A,TRUE,"Лист1";#N/A,#N/A,TRUE,"Лист2";#N/A,#N/A,TRUE,"Лист3"}</definedName>
    <definedName name="тп" localSheetId="3" hidden="1">{#N/A,#N/A,TRUE,"Лист1";#N/A,#N/A,TRUE,"Лист2";#N/A,#N/A,TRUE,"Лист3"}</definedName>
    <definedName name="тп" localSheetId="4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ть" localSheetId="2">'1.15.3'!ть</definedName>
    <definedName name="ть" localSheetId="3">'1.24 '!ть</definedName>
    <definedName name="ть" localSheetId="4">'1.25 '!ть</definedName>
    <definedName name="ть">[0]!ть</definedName>
    <definedName name="ТЭП2" localSheetId="2" hidden="1">{#N/A,#N/A,TRUE,"Лист1";#N/A,#N/A,TRUE,"Лист2";#N/A,#N/A,TRUE,"Лист3"}</definedName>
    <definedName name="ТЭП2" localSheetId="3" hidden="1">{#N/A,#N/A,TRUE,"Лист1";#N/A,#N/A,TRUE,"Лист2";#N/A,#N/A,TRUE,"Лист3"}</definedName>
    <definedName name="ТЭП2" localSheetId="4" hidden="1">{#N/A,#N/A,TRUE,"Лист1";#N/A,#N/A,TRUE,"Лист2";#N/A,#N/A,TRUE,"Лист3"}</definedName>
    <definedName name="ТЭП2" hidden="1">{#N/A,#N/A,TRUE,"Лист1";#N/A,#N/A,TRUE,"Лист2";#N/A,#N/A,TRUE,"Лист3"}</definedName>
    <definedName name="у" localSheetId="2">'1.15.3'!у</definedName>
    <definedName name="у" localSheetId="3">'1.24 '!у</definedName>
    <definedName name="у" localSheetId="4">'1.25 '!у</definedName>
    <definedName name="у">[0]!у</definedName>
    <definedName name="у1" localSheetId="2">'1.15.3'!у1</definedName>
    <definedName name="у1" localSheetId="3">'1.24 '!у1</definedName>
    <definedName name="у1" localSheetId="4">'1.25 '!у1</definedName>
    <definedName name="у1">[0]!у1</definedName>
    <definedName name="ук" localSheetId="2">'1.15.3'!ук</definedName>
    <definedName name="ук" localSheetId="3">'1.24 '!ук</definedName>
    <definedName name="ук" localSheetId="4">'1.25 '!ук</definedName>
    <definedName name="ук">[0]!ук</definedName>
    <definedName name="укеееукеееееееееееееее" localSheetId="2" hidden="1">{#N/A,#N/A,TRUE,"Лист1";#N/A,#N/A,TRUE,"Лист2";#N/A,#N/A,TRUE,"Лист3"}</definedName>
    <definedName name="укеееукеееееееееееееее" localSheetId="3" hidden="1">{#N/A,#N/A,TRUE,"Лист1";#N/A,#N/A,TRUE,"Лист2";#N/A,#N/A,TRUE,"Лист3"}</definedName>
    <definedName name="укеееукеееееееееееееее" localSheetId="4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localSheetId="4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 localSheetId="2">'1.15.3'!уу</definedName>
    <definedName name="уу" localSheetId="3">'1.24 '!уу</definedName>
    <definedName name="уу" localSheetId="4">'1.25 '!уу</definedName>
    <definedName name="уу">[0]!уу</definedName>
    <definedName name="УФ" localSheetId="2">'1.15.3'!УФ</definedName>
    <definedName name="УФ" localSheetId="3">'1.24 '!УФ</definedName>
    <definedName name="УФ" localSheetId="4">'1.25 '!УФ</definedName>
    <definedName name="УФ">[0]!УФ</definedName>
    <definedName name="уыукпе" localSheetId="2">'1.15.3'!уыукпе</definedName>
    <definedName name="уыукпе" localSheetId="3">'1.24 '!уыукпе</definedName>
    <definedName name="уыукпе" localSheetId="4">'1.25 '!уыукпе</definedName>
    <definedName name="уыукпе">[0]!уыукпе</definedName>
    <definedName name="фам" localSheetId="2">'1.15.3'!фам</definedName>
    <definedName name="фам" localSheetId="3">'1.24 '!фам</definedName>
    <definedName name="фам" localSheetId="4">'1.25 '!фам</definedName>
    <definedName name="фам">[0]!фам</definedName>
    <definedName name="фев">#REF!</definedName>
    <definedName name="фев2">#REF!</definedName>
    <definedName name="Форма" localSheetId="2">'1.15.3'!Форма</definedName>
    <definedName name="Форма" localSheetId="3">'1.24 '!Форма</definedName>
    <definedName name="Форма" localSheetId="4">'1.25 '!Форма</definedName>
    <definedName name="Форма">[0]!Форма</definedName>
    <definedName name="фыаспит" localSheetId="2">'1.15.3'!фыаспит</definedName>
    <definedName name="фыаспит" localSheetId="3">'1.24 '!фыаспит</definedName>
    <definedName name="фыаспит" localSheetId="4">'1.25 '!фыаспит</definedName>
    <definedName name="фыаспит">[0]!фыаспит</definedName>
    <definedName name="ц" localSheetId="2">'1.15.3'!ц</definedName>
    <definedName name="ц" localSheetId="3">'1.24 '!ц</definedName>
    <definedName name="ц" localSheetId="4">'1.25 '!ц</definedName>
    <definedName name="ц">[0]!ц</definedName>
    <definedName name="ц1" localSheetId="2">'1.15.3'!ц1</definedName>
    <definedName name="ц1" localSheetId="3">'1.24 '!ц1</definedName>
    <definedName name="ц1" localSheetId="4">'1.25 '!ц1</definedName>
    <definedName name="ц1">[0]!ц1</definedName>
    <definedName name="цу" localSheetId="2">'1.15.3'!цу</definedName>
    <definedName name="цу" localSheetId="3">'1.24 '!цу</definedName>
    <definedName name="цу" localSheetId="4">'1.25 '!цу</definedName>
    <definedName name="цу">[0]!цу</definedName>
    <definedName name="цуа" localSheetId="2">'1.15.3'!цуа</definedName>
    <definedName name="цуа" localSheetId="3">'1.24 '!цуа</definedName>
    <definedName name="цуа" localSheetId="4">'1.25 '!цуа</definedName>
    <definedName name="цуа">[0]!цуа</definedName>
    <definedName name="черновик" localSheetId="2">'1.15.3'!черновик</definedName>
    <definedName name="черновик" localSheetId="3">'1.24 '!черновик</definedName>
    <definedName name="черновик" localSheetId="4">'1.25 '!черновик</definedName>
    <definedName name="черновик">[0]!черновик</definedName>
    <definedName name="четвертый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щ" localSheetId="2">'1.15.3'!щ</definedName>
    <definedName name="щ" localSheetId="3">'1.24 '!щ</definedName>
    <definedName name="щ" localSheetId="4">'1.25 '!щ</definedName>
    <definedName name="щ">[0]!щ</definedName>
    <definedName name="ыаппр" localSheetId="2">'1.15.3'!ыаппр</definedName>
    <definedName name="ыаппр" localSheetId="3">'1.24 '!ыаппр</definedName>
    <definedName name="ыаппр" localSheetId="4">'1.25 '!ыаппр</definedName>
    <definedName name="ыаппр">[0]!ыаппр</definedName>
    <definedName name="ыапр" localSheetId="2" hidden="1">{#N/A,#N/A,TRUE,"Лист1";#N/A,#N/A,TRUE,"Лист2";#N/A,#N/A,TRUE,"Лист3"}</definedName>
    <definedName name="ыапр" localSheetId="3" hidden="1">{#N/A,#N/A,TRUE,"Лист1";#N/A,#N/A,TRUE,"Лист2";#N/A,#N/A,TRUE,"Лист3"}</definedName>
    <definedName name="ыапр" localSheetId="4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2">'1.15.3'!ыаупп</definedName>
    <definedName name="ыаупп" localSheetId="3">'1.24 '!ыаупп</definedName>
    <definedName name="ыаупп" localSheetId="4">'1.25 '!ыаупп</definedName>
    <definedName name="ыаупп">[0]!ыаупп</definedName>
    <definedName name="ыаыыа" localSheetId="2">'1.15.3'!ыаыыа</definedName>
    <definedName name="ыаыыа" localSheetId="3">'1.24 '!ыаыыа</definedName>
    <definedName name="ыаыыа" localSheetId="4">'1.25 '!ыаыыа</definedName>
    <definedName name="ыаыыа">[0]!ыаыыа</definedName>
    <definedName name="ыв" localSheetId="2">'1.15.3'!ыв</definedName>
    <definedName name="ыв" localSheetId="3">'1.24 '!ыв</definedName>
    <definedName name="ыв" localSheetId="4">'1.25 '!ыв</definedName>
    <definedName name="ыв">[0]!ыв</definedName>
    <definedName name="ывпкывк" localSheetId="2">'1.15.3'!ывпкывк</definedName>
    <definedName name="ывпкывк" localSheetId="3">'1.24 '!ывпкывк</definedName>
    <definedName name="ывпкывк" localSheetId="4">'1.25 '!ывпкывк</definedName>
    <definedName name="ывпкывк">[0]!ывпкывк</definedName>
    <definedName name="ывпмьпь" localSheetId="2">'1.15.3'!ывпмьпь</definedName>
    <definedName name="ывпмьпь" localSheetId="3">'1.24 '!ывпмьпь</definedName>
    <definedName name="ывпмьпь" localSheetId="4">'1.25 '!ывпмьпь</definedName>
    <definedName name="ывпмьпь">[0]!ывпмьпь</definedName>
    <definedName name="ымпы" localSheetId="2">'1.15.3'!ымпы</definedName>
    <definedName name="ымпы" localSheetId="3">'1.24 '!ымпы</definedName>
    <definedName name="ымпы" localSheetId="4">'1.25 '!ымпы</definedName>
    <definedName name="ымпы">[0]!ымпы</definedName>
    <definedName name="ыпр" localSheetId="2">'1.15.3'!ыпр</definedName>
    <definedName name="ыпр" localSheetId="3">'1.24 '!ыпр</definedName>
    <definedName name="ыпр" localSheetId="4">'1.25 '!ыпр</definedName>
    <definedName name="ыпр">[0]!ыпр</definedName>
    <definedName name="ыпыим" localSheetId="2" hidden="1">{#N/A,#N/A,TRUE,"Лист1";#N/A,#N/A,TRUE,"Лист2";#N/A,#N/A,TRUE,"Лист3"}</definedName>
    <definedName name="ыпыим" localSheetId="3" hidden="1">{#N/A,#N/A,TRUE,"Лист1";#N/A,#N/A,TRUE,"Лист2";#N/A,#N/A,TRUE,"Лист3"}</definedName>
    <definedName name="ыпыим" localSheetId="4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localSheetId="3" hidden="1">{#N/A,#N/A,TRUE,"Лист1";#N/A,#N/A,TRUE,"Лист2";#N/A,#N/A,TRUE,"Лист3"}</definedName>
    <definedName name="ыпыпми" localSheetId="4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localSheetId="3" hidden="1">{#N/A,#N/A,TRUE,"Лист1";#N/A,#N/A,TRUE,"Лист2";#N/A,#N/A,TRUE,"Лист3"}</definedName>
    <definedName name="ысчпи" localSheetId="4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localSheetId="3" hidden="1">{#N/A,#N/A,TRUE,"Лист1";#N/A,#N/A,TRUE,"Лист2";#N/A,#N/A,TRUE,"Лист3"}</definedName>
    <definedName name="ыуаы" localSheetId="4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 localSheetId="2">'1.15.3'!ыфса</definedName>
    <definedName name="ыфса" localSheetId="3">'1.24 '!ыфса</definedName>
    <definedName name="ыфса" localSheetId="4">'1.25 '!ыфса</definedName>
    <definedName name="ыфса">[0]!ыфса</definedName>
    <definedName name="ыыыы" localSheetId="2">'1.15.3'!ыыыы</definedName>
    <definedName name="ыыыы" localSheetId="3">'1.24 '!ыыыы</definedName>
    <definedName name="ыыыы" localSheetId="4">'1.25 '!ыыыы</definedName>
    <definedName name="ыыыы">[0]!ыыыы</definedName>
    <definedName name="ю" localSheetId="2">'1.15.3'!ю</definedName>
    <definedName name="ю" localSheetId="3">'1.24 '!ю</definedName>
    <definedName name="ю" localSheetId="4">'1.25 '!ю</definedName>
    <definedName name="ю">[0]!ю</definedName>
    <definedName name="юж">#N/A</definedName>
    <definedName name="ююююююю" localSheetId="2">'1.15.3'!ююююююю</definedName>
    <definedName name="ююююююю" localSheetId="3">'1.24 '!ююююююю</definedName>
    <definedName name="ююююююю" localSheetId="4">'1.25 '!ююююююю</definedName>
    <definedName name="ююююююю">[0]!ююююююю</definedName>
    <definedName name="я" localSheetId="2">'1.15.3'!я</definedName>
    <definedName name="я" localSheetId="3">'1.24 '!я</definedName>
    <definedName name="я" localSheetId="4">'1.25 '!я</definedName>
    <definedName name="я">[0]!я</definedName>
    <definedName name="янв">#REF!</definedName>
    <definedName name="янв2">#REF!</definedName>
    <definedName name="яя" localSheetId="2">'1.15.3'!яя</definedName>
    <definedName name="яя" localSheetId="3">'1.24 '!яя</definedName>
    <definedName name="яя" localSheetId="4">'1.25 '!яя</definedName>
    <definedName name="яя">[0]!яя</definedName>
    <definedName name="яяя" localSheetId="2">'1.15.3'!яяя</definedName>
    <definedName name="яяя" localSheetId="3">'1.24 '!яяя</definedName>
    <definedName name="яяя" localSheetId="4">'1.25 '!яяя</definedName>
    <definedName name="яяя">[0]!яяя</definedName>
  </definedNames>
  <calcPr fullCalcOnLoad="1" iterate="1" iterateCount="10000" iterateDelta="0.001"/>
</workbook>
</file>

<file path=xl/comments3.xml><?xml version="1.0" encoding="utf-8"?>
<comments xmlns="http://schemas.openxmlformats.org/spreadsheetml/2006/main">
  <authors>
    <author>Светлана Александровна</author>
  </authors>
  <commentList>
    <comment ref="C53" authorId="0">
      <text>
        <r>
          <rPr>
            <b/>
            <sz val="8"/>
            <rFont val="Tahoma"/>
            <family val="2"/>
          </rPr>
          <t>Светлана Александровна:</t>
        </r>
        <r>
          <rPr>
            <sz val="8"/>
            <rFont val="Tahoma"/>
            <family val="2"/>
          </rPr>
          <t xml:space="preserve">
экспертное таб. 1.21.3</t>
        </r>
      </text>
    </comment>
  </commentList>
</comments>
</file>

<file path=xl/comments4.xml><?xml version="1.0" encoding="utf-8"?>
<comments xmlns="http://schemas.openxmlformats.org/spreadsheetml/2006/main">
  <authors>
    <author>Светлана Александровна</author>
  </authors>
  <commentList>
    <comment ref="D9" authorId="0">
      <text>
        <r>
          <rPr>
            <b/>
            <sz val="8"/>
            <rFont val="Tahoma"/>
            <family val="2"/>
          </rPr>
          <t>Светлана Александровна:</t>
        </r>
        <r>
          <rPr>
            <sz val="8"/>
            <rFont val="Tahoma"/>
            <family val="2"/>
          </rPr>
          <t xml:space="preserve">
по экспертному РЭК на 2010 </t>
        </r>
      </text>
    </comment>
  </commentList>
</comments>
</file>

<file path=xl/comments5.xml><?xml version="1.0" encoding="utf-8"?>
<comments xmlns="http://schemas.openxmlformats.org/spreadsheetml/2006/main">
  <authors>
    <author>Светлана Александровна</author>
  </authors>
  <commentList>
    <comment ref="F7" authorId="0">
      <text>
        <r>
          <rPr>
            <b/>
            <sz val="8"/>
            <rFont val="Tahoma"/>
            <family val="2"/>
          </rPr>
          <t>Светлана Александровна:</t>
        </r>
        <r>
          <rPr>
            <sz val="8"/>
            <rFont val="Tahoma"/>
            <family val="2"/>
          </rPr>
          <t xml:space="preserve">
ставим руками, узнаём в РЭКе.
На 2015 год (24.04.2014г.)  в РЭКе сказали сделать расчет средней цены за 2014 год (январь-март) и поставить  в базу (2014) год, а на 2015 год брать без дефлятора, они сами его применят. Расчет средней цены делала Оля, я приложила его к таблице 1.25.</t>
        </r>
      </text>
    </comment>
    <comment ref="E37" authorId="0">
      <text>
        <r>
          <rPr>
            <b/>
            <sz val="8"/>
            <rFont val="Tahoma"/>
            <family val="2"/>
          </rPr>
          <t>Светлана Александровна:</t>
        </r>
        <r>
          <rPr>
            <sz val="8"/>
            <rFont val="Tahoma"/>
            <family val="2"/>
          </rPr>
          <t xml:space="preserve">
поставила руками, с формулой см. красный ярлык</t>
        </r>
      </text>
    </comment>
  </commentList>
</comments>
</file>

<file path=xl/sharedStrings.xml><?xml version="1.0" encoding="utf-8"?>
<sst xmlns="http://schemas.openxmlformats.org/spreadsheetml/2006/main" count="302" uniqueCount="199">
  <si>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</si>
  <si>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</si>
  <si>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</si>
  <si>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</si>
  <si>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</si>
  <si>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</si>
  <si>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</si>
  <si>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</si>
  <si>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</si>
  <si>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МВт</t>
  </si>
  <si>
    <t>3.2.</t>
  </si>
  <si>
    <t>3.3.</t>
  </si>
  <si>
    <t>4.</t>
  </si>
  <si>
    <t>4.1.</t>
  </si>
  <si>
    <t>4.2.</t>
  </si>
  <si>
    <t>4.3.</t>
  </si>
  <si>
    <t>5.</t>
  </si>
  <si>
    <t>5.1.</t>
  </si>
  <si>
    <t>5.2.</t>
  </si>
  <si>
    <t>5.3.</t>
  </si>
  <si>
    <t>Приложение № 1</t>
  </si>
  <si>
    <t>к предложению о размере цен (тарифов), 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</si>
  <si>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</si>
  <si>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</si>
  <si>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</si>
  <si>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</si>
  <si>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</si>
  <si>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</si>
  <si>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</si>
  <si>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</si>
  <si>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</si>
  <si>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</si>
  <si>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</si>
  <si>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</t>
  </si>
  <si>
    <t>к стандартам раскрытия информации субъектами оптового и розничных рынков электрической энергии</t>
  </si>
  <si>
    <t>(в ред. Постановления Правительства РФ</t>
  </si>
  <si>
    <t>от 09.08.2014 № 787)</t>
  </si>
  <si>
    <t>ПРЕДЛОЖЕНИЕ</t>
  </si>
  <si>
    <t>год</t>
  </si>
  <si>
    <t>(расчетный период регулирования)</t>
  </si>
  <si>
    <t>(полное и сокращенное наименование юридического лица)</t>
  </si>
  <si>
    <t>о размере цен (тарифов) на услуги по передаче электрической энергии, долгосрочных параметров регулирования</t>
  </si>
  <si>
    <t>Муниципальное унитарное предприятие Шушенского района "Тепловые и электрические сети"</t>
  </si>
  <si>
    <t>МУП ШТЭС</t>
  </si>
  <si>
    <t>662710, Российская Федерация, Красноярский край, п.Шушенское, ул. Пионерская, 14</t>
  </si>
  <si>
    <t>Щербаков Андрей Петрович</t>
  </si>
  <si>
    <t>muptes06@mail.ru</t>
  </si>
  <si>
    <t>9 (39139) 3 19 80</t>
  </si>
  <si>
    <t>8 (39139) 3 19 80</t>
  </si>
  <si>
    <t>СН1</t>
  </si>
  <si>
    <t>СН2</t>
  </si>
  <si>
    <t>НН</t>
  </si>
  <si>
    <t>руб./МВтч</t>
  </si>
  <si>
    <t>Таблица № П.1.25</t>
  </si>
  <si>
    <t>п.п.</t>
  </si>
  <si>
    <t>Единицы измерения</t>
  </si>
  <si>
    <t>Ожидаемое 2002 год</t>
  </si>
  <si>
    <t xml:space="preserve">Ставка за электроэнергию тарифа покупки </t>
  </si>
  <si>
    <t>руб/МВтч</t>
  </si>
  <si>
    <t xml:space="preserve">2. </t>
  </si>
  <si>
    <t>Отпуск электрической энергии в сеть с учетом величины сальдо-перетока электроэнергии</t>
  </si>
  <si>
    <t>тыс.кВтч.</t>
  </si>
  <si>
    <t>ВН</t>
  </si>
  <si>
    <t>2.2.</t>
  </si>
  <si>
    <t>СН</t>
  </si>
  <si>
    <t>в т.ч. СН1</t>
  </si>
  <si>
    <t>в т.ч. СН2</t>
  </si>
  <si>
    <t>2.3.</t>
  </si>
  <si>
    <t xml:space="preserve">Потери электрической энергии </t>
  </si>
  <si>
    <t>%</t>
  </si>
  <si>
    <t>Полезный отпуск электрической энергии</t>
  </si>
  <si>
    <t>Расходы на компенсацию потерь</t>
  </si>
  <si>
    <t>тыс.руб.</t>
  </si>
  <si>
    <t>в т.ч СН1</t>
  </si>
  <si>
    <t>6.</t>
  </si>
  <si>
    <t>Ставка на оплату технологического расхода (потерь ) электрической энергии на ее передачу по сетям</t>
  </si>
  <si>
    <t>6.1.</t>
  </si>
  <si>
    <t>6.2.</t>
  </si>
  <si>
    <t>6.3.</t>
  </si>
  <si>
    <t>Таблица № П1.24.</t>
  </si>
  <si>
    <t>ОПП</t>
  </si>
  <si>
    <t>% распред по РЭК 2010</t>
  </si>
  <si>
    <t>ПРОВЕРКА</t>
  </si>
  <si>
    <t>ОТКл</t>
  </si>
  <si>
    <t>Расходы, отнесенные на передачу электрической энергии (п.11 табл.П.1.18.2.)</t>
  </si>
  <si>
    <t>тыс. руб.</t>
  </si>
  <si>
    <t>Разбивка факт</t>
  </si>
  <si>
    <t>Разбивка по усл.ед.</t>
  </si>
  <si>
    <t>Прибыль, отнесенная на передачу электрической энергии (п.8 табл.П.1.21.3)</t>
  </si>
  <si>
    <t>2.4.</t>
  </si>
  <si>
    <t>Рентабельность (п.2 / п.1 * 100%)</t>
  </si>
  <si>
    <t>Необходимая валовая выручка, отнесенная на передачу электрической энергии (п.1 + п.2)</t>
  </si>
  <si>
    <t>3.4.</t>
  </si>
  <si>
    <t xml:space="preserve">Среднемесячная за период                                           суммарная заявленная (расчетная) мощность потребителей в максимум нагрузки ОЭС </t>
  </si>
  <si>
    <t>МВт.мес</t>
  </si>
  <si>
    <t>Суммарная по ВН, СН и НН (п.1.1.+ п.1.2.+п.1.3. табл.П1.5.)</t>
  </si>
  <si>
    <t>Суммарная по СН и НН (п.1.2.+п.1.3. табл.П1.5.)</t>
  </si>
  <si>
    <t>В сети НН (п.1.3. табл.П1.5.)</t>
  </si>
  <si>
    <t>руб/МВт мес.</t>
  </si>
  <si>
    <t>ПРОВЕРКА ВАЛОВОЙ ВЫРУЧКИ</t>
  </si>
  <si>
    <t>месяцев</t>
  </si>
  <si>
    <t>часов</t>
  </si>
  <si>
    <t>отклонение</t>
  </si>
  <si>
    <r>
      <t xml:space="preserve">Плата за услуги на содержание электрических сетей по диапазонам напряжения в расчете на 1 МВт согласно формулам </t>
    </r>
    <r>
      <rPr>
        <sz val="10"/>
        <rFont val="Times New Roman"/>
        <family val="1"/>
      </rPr>
      <t>(31)-(33)</t>
    </r>
  </si>
  <si>
    <r>
      <t xml:space="preserve">Плата за услуги на содержание электрических сетей по диапазонам напряжения в расчете на 1 МВтч согласно формулам </t>
    </r>
    <r>
      <rPr>
        <sz val="10"/>
        <rFont val="Times New Roman"/>
        <family val="1"/>
      </rPr>
      <t>(34)-(36)</t>
    </r>
  </si>
  <si>
    <t>Расчет % распределения расходов по СРЕДНЕГОДОВОЙ СТОИМОСТИ</t>
  </si>
  <si>
    <t>2006 год</t>
  </si>
  <si>
    <t>2006 Рэк</t>
  </si>
  <si>
    <t>сн1</t>
  </si>
  <si>
    <t>сн2</t>
  </si>
  <si>
    <t>нн</t>
  </si>
  <si>
    <t>Экспертное на 2008 год</t>
  </si>
  <si>
    <t>По экспертному</t>
  </si>
  <si>
    <t>тариф</t>
  </si>
  <si>
    <t>мощность</t>
  </si>
  <si>
    <t>кол-во часов</t>
  </si>
  <si>
    <t>Сумма</t>
  </si>
  <si>
    <t>кол-во мес</t>
  </si>
  <si>
    <t>Экспертное на 2005 год</t>
  </si>
  <si>
    <t>ссылку писать в полном варианте (иероглифы длинные скопировать прямо в файле на нашем сайте в верхней активной строке)</t>
  </si>
  <si>
    <t>на 2019</t>
  </si>
  <si>
    <t>Расчет платы за услуги по содержанию электрических сетей
МУП ШТЭС на 2019 год</t>
  </si>
  <si>
    <t>Расчет ставки по оплате технологического расхода (потерь) электрической энергии на ее передачу по МУП ШТЭС на 2018 год</t>
  </si>
  <si>
    <t xml:space="preserve"> </t>
  </si>
  <si>
    <t>8-39139-3-44-79</t>
  </si>
  <si>
    <t>Окунева Светлана Александровна</t>
  </si>
  <si>
    <t>А.П. Щербаков</t>
  </si>
  <si>
    <t xml:space="preserve">Директор МУП ШТЭС </t>
  </si>
  <si>
    <t>ТОВАРНАЯ ПРОДУКЦИЯ</t>
  </si>
  <si>
    <t>15.</t>
  </si>
  <si>
    <t>Прибыль от товарной продукции</t>
  </si>
  <si>
    <t>-прочая продукция</t>
  </si>
  <si>
    <t>13.3</t>
  </si>
  <si>
    <t>передача теплоэнергии</t>
  </si>
  <si>
    <t>13.2.3</t>
  </si>
  <si>
    <t>покупная теплоэнергия</t>
  </si>
  <si>
    <t>13.2.2</t>
  </si>
  <si>
    <t>производство теплоэнергии</t>
  </si>
  <si>
    <t>13.2.1</t>
  </si>
  <si>
    <t>-тепловая энергия</t>
  </si>
  <si>
    <t>13.2</t>
  </si>
  <si>
    <t>передача электроэнергии</t>
  </si>
  <si>
    <t>13.1.3</t>
  </si>
  <si>
    <t>покупная электроэнергия</t>
  </si>
  <si>
    <t>13.1.2</t>
  </si>
  <si>
    <t>производство электроэнергии</t>
  </si>
  <si>
    <t>13.1.1</t>
  </si>
  <si>
    <t>-электрическая энергия</t>
  </si>
  <si>
    <t>13.1</t>
  </si>
  <si>
    <t>в том числе:</t>
  </si>
  <si>
    <t>Расчетные расходы по производству продукции (услуг)</t>
  </si>
  <si>
    <t>Расходы, связанные с компенсацией незапланированных расходов / полученный избыток</t>
  </si>
  <si>
    <t>РЭК дали 1950,01 т.р. или это не по потерям? Уточнить в РЭКЕ (в НВВ на 2018 год) просить чтобы додали в НВВ на 2019 год  . Файл с расчетом в папке ЭЛЕКТРОЭНЕРГИЯ</t>
  </si>
  <si>
    <t>Инспекционный контроль в распределительных сетях 2016г.</t>
  </si>
  <si>
    <t>Инспекционный контроль в распределительных сетях 2015г.</t>
  </si>
  <si>
    <t>из них на ремонт</t>
  </si>
  <si>
    <t>Итого расходов</t>
  </si>
  <si>
    <t>в т.ч.
арендная плата</t>
  </si>
  <si>
    <t>9.8.1</t>
  </si>
  <si>
    <t>Другие затраты, относимые на себестоимость 
продукции, всего</t>
  </si>
  <si>
    <t>9.8</t>
  </si>
  <si>
    <t>Транспортный налог</t>
  </si>
  <si>
    <t>9.7.2</t>
  </si>
  <si>
    <t>Аренда земли</t>
  </si>
  <si>
    <t>9.7.1</t>
  </si>
  <si>
    <t>Непроизводственные расходы (налоги и другие обязательные платежи )</t>
  </si>
  <si>
    <t>9.7</t>
  </si>
  <si>
    <t>Водный налог (ГЭС)</t>
  </si>
  <si>
    <t>9.6</t>
  </si>
  <si>
    <t>Отчисления в ремонтный фонд (в случае его формирования)</t>
  </si>
  <si>
    <t>9.5</t>
  </si>
  <si>
    <t>Инспекционный контроль в распределительных электрических сетях</t>
  </si>
  <si>
    <t>Сертификация качества электроэнергии</t>
  </si>
  <si>
    <t>Абонентная плата РАО "ЕЭС России" (до утверждения перечня соответствующих услуг) (Таблица №П1.13)</t>
  </si>
  <si>
    <t>9.4</t>
  </si>
  <si>
    <t>Плата за предельно допустимые выбросы (сбросы)</t>
  </si>
  <si>
    <t>9.3</t>
  </si>
  <si>
    <t>Средства на страхование</t>
  </si>
  <si>
    <t>9.2</t>
  </si>
  <si>
    <t>Целевые средства на НИОКР</t>
  </si>
  <si>
    <t>9.1</t>
  </si>
  <si>
    <t>Прочие затраты всего, в том числе:</t>
  </si>
  <si>
    <t>Амортизация основных средств</t>
  </si>
  <si>
    <t>Обязательные страховые взносы в государственные внебюджетные фонды</t>
  </si>
  <si>
    <t>Затраты на оплату труда</t>
  </si>
  <si>
    <t>Энергия на хозяйственные нужды</t>
  </si>
  <si>
    <t>5.2</t>
  </si>
  <si>
    <t>Энергия на технологические цели
 (покупная энергия Таблица №П1.12)</t>
  </si>
  <si>
    <t>5.1</t>
  </si>
  <si>
    <t>Энергия</t>
  </si>
  <si>
    <t>Топливо на технологические цели</t>
  </si>
  <si>
    <t>Работы производственного характера</t>
  </si>
  <si>
    <t>Вспомогательные материалы</t>
  </si>
  <si>
    <t>Сырье, основные материалы</t>
  </si>
  <si>
    <t>Период регулирования 2019 год</t>
  </si>
  <si>
    <t>Базовый период 2018 год</t>
  </si>
  <si>
    <t>Наименование показателя</t>
  </si>
  <si>
    <t>Смета расходов по участку электрических сетей МУП "ШТЭС"
на 2019 год</t>
  </si>
  <si>
    <t>Таблица № П1.15.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</si>
</sst>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_р_._-;\-* #,##0_р_._-;_-* &quot;-&quot;??_р_._-;_-@_-"/>
    <numFmt numFmtId="167" formatCode="0.0"/>
    <numFmt numFmtId="168" formatCode="0.0%_);\(0.0%\)"/>
    <numFmt numFmtId="169" formatCode="#,##0_);[Red]\(#,##0\)"/>
    <numFmt numFmtId="170" formatCode="###\ ##\ ##"/>
    <numFmt numFmtId="171" formatCode="0_);\(0\)"/>
    <numFmt numFmtId="172" formatCode="General_)"/>
    <numFmt numFmtId="173" formatCode="_-* #,##0&quot;đ.&quot;_-;\-* #,##0&quot;đ.&quot;_-;_-* &quot;-&quot;&quot;đ.&quot;_-;_-@_-"/>
    <numFmt numFmtId="174" formatCode="_-* #,##0.00&quot;đ.&quot;_-;\-* #,##0.00&quot;đ.&quot;_-;_-* &quot;-&quot;??&quot;đ.&quot;_-;_-@_-"/>
    <numFmt numFmtId="175" formatCode="_(* #,##0_);_(* \(#,##0\);_(* &quot;-&quot;??_);_(@_)"/>
    <numFmt numFmtId="176" formatCode="_-* #,##0_$_-;\-* #,##0_$_-;_-* &quot;-&quot;_$_-;_-@_-"/>
    <numFmt numFmtId="177" formatCode="_-* #,##0.00_$_-;\-* #,##0.00_$_-;_-* &quot;-&quot;??_$_-;_-@_-"/>
    <numFmt numFmtId="178" formatCode="&quot;$&quot;#,##0_);[Red]\(&quot;$&quot;#,##0\)"/>
    <numFmt numFmtId="179" formatCode="_-* #,##0.00&quot;$&quot;_-;\-* #,##0.00&quot;$&quot;_-;_-* &quot;-&quot;??&quot;$&quot;_-;_-@_-"/>
    <numFmt numFmtId="180" formatCode="\$#,##0\ ;\(\$#,##0\)"/>
    <numFmt numFmtId="181" formatCode="_-* #,##0_-;\-* #,##0_-;_-* &quot;-&quot;_-;_-@_-"/>
    <numFmt numFmtId="182" formatCode="_-* #,##0.00_-;\-* #,##0.00_-;_-* &quot;-&quot;??_-;_-@_-"/>
    <numFmt numFmtId="183" formatCode="_-* #,##0.00[$€-1]_-;\-* #,##0.00[$€-1]_-;_-* &quot;-&quot;??[$€-1]_-"/>
    <numFmt numFmtId="184" formatCode="[$-419]General"/>
    <numFmt numFmtId="185" formatCode="_(* #,##0_);_(* \(#,##0\);_(* &quot;-&quot;_);_(@_)"/>
    <numFmt numFmtId="186" formatCode="#,##0_);[Blue]\(#,##0\)"/>
    <numFmt numFmtId="187" formatCode="#\ ##0.000"/>
    <numFmt numFmtId="188" formatCode="_-* #,##0_đ_._-;\-* #,##0_đ_._-;_-* &quot;-&quot;_đ_._-;_-@_-"/>
    <numFmt numFmtId="189" formatCode="_-* #,##0.00_đ_._-;\-* #,##0.00_đ_._-;_-* &quot;-&quot;??_đ_._-;_-@_-"/>
    <numFmt numFmtId="190" formatCode="_(* #,##0.000_);_(* \(#,##0.000\);_(* &quot;-&quot;???_);_(@_)"/>
    <numFmt numFmtId="191" formatCode="_-&quot;Ј&quot;* #,##0_-;\-&quot;Ј&quot;* #,##0_-;_-&quot;Ј&quot;* &quot;-&quot;_-;_-@_-"/>
    <numFmt numFmtId="192" formatCode="_-&quot;Ј&quot;* #,##0.00_-;\-&quot;Ј&quot;* #,##0.00_-;_-&quot;Ј&quot;* &quot;-&quot;??_-;_-@_-"/>
    <numFmt numFmtId="193" formatCode="##,##0.000"/>
    <numFmt numFmtId="194" formatCode="_-* #,##0\ _р_._-;\-* #,##0\ _р_._-;_-* &quot;-&quot;\ _р_._-;_-@_-"/>
    <numFmt numFmtId="195" formatCode="_-* #,##0.00\ _р_._-;\-* #,##0.00\ _р_._-;_-* &quot;-&quot;??\ _р_._-;_-@_-"/>
    <numFmt numFmtId="196" formatCode="_(* #,##0.00_);_(* \(#,##0.00\);_(* &quot;-&quot;??_);_(@_)"/>
    <numFmt numFmtId="197" formatCode="_([$€]* #,##0.00_);_([$€]* \(#,##0.00\);_([$€]* &quot;-&quot;??_);_(@_)"/>
    <numFmt numFmtId="198" formatCode="#,##0.000"/>
    <numFmt numFmtId="199" formatCode="0.000"/>
    <numFmt numFmtId="200" formatCode="0.0000"/>
    <numFmt numFmtId="201" formatCode="0.0000000"/>
    <numFmt numFmtId="202" formatCode="0.000000"/>
    <numFmt numFmtId="203" formatCode="0.00000"/>
    <numFmt numFmtId="204" formatCode="#,##0.0000"/>
    <numFmt numFmtId="205" formatCode="0.000%"/>
    <numFmt numFmtId="206" formatCode="_(* #,##0.000_);_(* \(#,##0.000\);_(* &quot;-&quot;??_);_(@_)"/>
    <numFmt numFmtId="207" formatCode="_(* #,##0.0000_);_(* \(#,##0.0000\);_(* &quot;-&quot;??_);_(@_)"/>
    <numFmt numFmtId="208" formatCode="_(* #,##0.00000_);_(* \(#,##0.00000\);_(* &quot;-&quot;??_);_(@_)"/>
  </numFmts>
  <fonts count="14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name val="Times New Roman Cyr"/>
      <family val="1"/>
    </font>
    <font>
      <sz val="10"/>
      <name val="Times New Roman CYR"/>
      <family val="0"/>
    </font>
    <font>
      <sz val="9"/>
      <name val="Tahoma"/>
      <family val="2"/>
    </font>
    <font>
      <sz val="11"/>
      <name val="Arial"/>
      <family val="2"/>
    </font>
    <font>
      <sz val="10"/>
      <name val="Arial CYR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2"/>
      <name val="Arial"/>
      <family val="2"/>
    </font>
    <font>
      <u val="single"/>
      <sz val="10"/>
      <color indexed="12"/>
      <name val="Courier"/>
      <family val="3"/>
    </font>
    <font>
      <b/>
      <sz val="10"/>
      <name val="Arial"/>
      <family val="2"/>
    </font>
    <font>
      <sz val="11"/>
      <color indexed="16"/>
      <name val="Calibri"/>
      <family val="2"/>
    </font>
    <font>
      <b/>
      <sz val="10"/>
      <color indexed="9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10"/>
      <name val="NTHarmonica"/>
      <family val="0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sz val="14"/>
      <name val="Times New Roman"/>
      <family val="1"/>
    </font>
    <font>
      <sz val="10"/>
      <color indexed="8"/>
      <name val="Arial Cyr"/>
      <family val="0"/>
    </font>
    <font>
      <b/>
      <sz val="10"/>
      <color indexed="18"/>
      <name val="Arial Cyr"/>
      <family val="0"/>
    </font>
    <font>
      <b/>
      <sz val="18"/>
      <name val="Arial"/>
      <family val="2"/>
    </font>
    <font>
      <b/>
      <sz val="12"/>
      <color indexed="24"/>
      <name val="Arial"/>
      <family val="2"/>
    </font>
    <font>
      <b/>
      <sz val="11"/>
      <color indexed="62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48"/>
      <name val="Calibri"/>
      <family val="2"/>
    </font>
    <font>
      <sz val="8"/>
      <color indexed="9"/>
      <name val="MS Sans Serif"/>
      <family val="2"/>
    </font>
    <font>
      <sz val="11"/>
      <color indexed="53"/>
      <name val="Calibri"/>
      <family val="2"/>
    </font>
    <font>
      <sz val="10"/>
      <name val="Courier Cyr"/>
      <family val="2"/>
    </font>
    <font>
      <b/>
      <sz val="10"/>
      <name val="Arial Cyr"/>
      <family val="2"/>
    </font>
    <font>
      <sz val="8"/>
      <name val="Helv"/>
      <family val="0"/>
    </font>
    <font>
      <b/>
      <sz val="14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8"/>
      <color indexed="9"/>
      <name val="Arial Cyr"/>
      <family val="0"/>
    </font>
    <font>
      <b/>
      <i/>
      <sz val="10"/>
      <color indexed="9"/>
      <name val="Arial"/>
      <family val="2"/>
    </font>
    <font>
      <sz val="10"/>
      <color indexed="10"/>
      <name val="Arial Cyr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24"/>
      <name val="Arial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7"/>
      <name val="Arial Cyr"/>
      <family val="2"/>
    </font>
    <font>
      <sz val="8"/>
      <color indexed="8"/>
      <name val="Arial"/>
      <family val="2"/>
    </font>
    <font>
      <sz val="11"/>
      <color indexed="8"/>
      <name val="Times New Roman"/>
      <family val="2"/>
    </font>
    <font>
      <sz val="10"/>
      <name val="Courier New Cyr"/>
      <family val="0"/>
    </font>
    <font>
      <sz val="9"/>
      <color indexed="63"/>
      <name val="Arial"/>
      <family val="2"/>
    </font>
    <font>
      <b/>
      <sz val="18"/>
      <color indexed="24"/>
      <name val="Arial"/>
      <family val="2"/>
    </font>
    <font>
      <u val="single"/>
      <sz val="10"/>
      <color indexed="36"/>
      <name val="Times New Roman Cyr"/>
      <family val="0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b/>
      <sz val="10"/>
      <name val="Times New Roman Cyr"/>
      <family val="1"/>
    </font>
    <font>
      <b/>
      <sz val="10"/>
      <color indexed="12"/>
      <name val="Times New Roman Cyr"/>
      <family val="1"/>
    </font>
    <font>
      <sz val="10"/>
      <color indexed="12"/>
      <name val="Times New Roman Cyr"/>
      <family val="1"/>
    </font>
    <font>
      <sz val="10"/>
      <color indexed="9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0"/>
      <color indexed="60"/>
      <name val="Times New Roman Cyr"/>
      <family val="1"/>
    </font>
    <font>
      <b/>
      <sz val="10"/>
      <name val="Times New Roman"/>
      <family val="1"/>
    </font>
    <font>
      <sz val="10"/>
      <color indexed="1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color indexed="10"/>
      <name val="Times New Roman Cyr"/>
      <family val="1"/>
    </font>
    <font>
      <b/>
      <sz val="12"/>
      <color indexed="10"/>
      <name val="Times New Roman Cyr"/>
      <family val="0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 Cyr"/>
      <family val="0"/>
    </font>
  </fonts>
  <fills count="9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medium"/>
      <bottom style="medium"/>
    </border>
    <border>
      <left style="hair"/>
      <right/>
      <top style="hair"/>
      <bottom style="hair">
        <color indexed="9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medium">
        <color indexed="30"/>
      </bottom>
    </border>
    <border>
      <left style="thin"/>
      <right style="thin"/>
      <top style="hair"/>
      <bottom style="hair"/>
    </border>
    <border>
      <left/>
      <right/>
      <top/>
      <bottom style="double">
        <color indexed="5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1"/>
      </left>
      <right style="thin">
        <color indexed="51"/>
      </right>
      <top/>
      <bottom/>
    </border>
    <border>
      <left style="dashed"/>
      <right style="dashed"/>
      <top style="dashed"/>
      <bottom style="dashed"/>
    </border>
    <border>
      <left/>
      <right/>
      <top style="double"/>
      <bottom/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12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32" fillId="0" borderId="0">
      <alignment vertical="top"/>
      <protection/>
    </xf>
    <xf numFmtId="165" fontId="33" fillId="0" borderId="0">
      <alignment vertical="top"/>
      <protection/>
    </xf>
    <xf numFmtId="168" fontId="33" fillId="2" borderId="0">
      <alignment vertical="top"/>
      <protection/>
    </xf>
    <xf numFmtId="165" fontId="33" fillId="3" borderId="0">
      <alignment vertical="top"/>
      <protection/>
    </xf>
    <xf numFmtId="0" fontId="34" fillId="0" borderId="0">
      <alignment/>
      <protection/>
    </xf>
    <xf numFmtId="169" fontId="32" fillId="0" borderId="0">
      <alignment vertical="top"/>
      <protection/>
    </xf>
    <xf numFmtId="169" fontId="32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9" fontId="32" fillId="0" borderId="0">
      <alignment vertical="top"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69" fontId="32" fillId="0" borderId="0">
      <alignment vertical="top"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69" fontId="32" fillId="0" borderId="0">
      <alignment vertical="top"/>
      <protection/>
    </xf>
    <xf numFmtId="169" fontId="32" fillId="0" borderId="0">
      <alignment vertical="top"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5" fillId="0" borderId="1">
      <alignment/>
      <protection locked="0"/>
    </xf>
    <xf numFmtId="44" fontId="35" fillId="0" borderId="0">
      <alignment/>
      <protection locked="0"/>
    </xf>
    <xf numFmtId="44" fontId="35" fillId="0" borderId="0">
      <alignment/>
      <protection locked="0"/>
    </xf>
    <xf numFmtId="44" fontId="35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26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126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126" fillId="11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126" fillId="12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126" fillId="13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126" fillId="14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26" fillId="19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126" fillId="20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126" fillId="21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126" fillId="22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126" fillId="23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126" fillId="24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27" fillId="29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127" fillId="30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127" fillId="31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86" fillId="17" borderId="0" applyNumberFormat="0" applyBorder="0" applyAlignment="0" applyProtection="0"/>
    <xf numFmtId="0" fontId="127" fillId="32" borderId="0" applyNumberFormat="0" applyBorder="0" applyAlignment="0" applyProtection="0"/>
    <xf numFmtId="0" fontId="86" fillId="26" borderId="0" applyNumberFormat="0" applyBorder="0" applyAlignment="0" applyProtection="0"/>
    <xf numFmtId="0" fontId="86" fillId="26" borderId="0" applyNumberFormat="0" applyBorder="0" applyAlignment="0" applyProtection="0"/>
    <xf numFmtId="0" fontId="86" fillId="26" borderId="0" applyNumberFormat="0" applyBorder="0" applyAlignment="0" applyProtection="0"/>
    <xf numFmtId="0" fontId="86" fillId="26" borderId="0" applyNumberFormat="0" applyBorder="0" applyAlignment="0" applyProtection="0"/>
    <xf numFmtId="0" fontId="86" fillId="26" borderId="0" applyNumberFormat="0" applyBorder="0" applyAlignment="0" applyProtection="0"/>
    <xf numFmtId="0" fontId="86" fillId="26" borderId="0" applyNumberFormat="0" applyBorder="0" applyAlignment="0" applyProtection="0"/>
    <xf numFmtId="0" fontId="127" fillId="33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127" fillId="34" borderId="0" applyNumberFormat="0" applyBorder="0" applyAlignment="0" applyProtection="0"/>
    <xf numFmtId="0" fontId="86" fillId="28" borderId="0" applyNumberFormat="0" applyBorder="0" applyAlignment="0" applyProtection="0"/>
    <xf numFmtId="0" fontId="86" fillId="28" borderId="0" applyNumberFormat="0" applyBorder="0" applyAlignment="0" applyProtection="0"/>
    <xf numFmtId="0" fontId="86" fillId="28" borderId="0" applyNumberFormat="0" applyBorder="0" applyAlignment="0" applyProtection="0"/>
    <xf numFmtId="0" fontId="86" fillId="28" borderId="0" applyNumberFormat="0" applyBorder="0" applyAlignment="0" applyProtection="0"/>
    <xf numFmtId="0" fontId="86" fillId="28" borderId="0" applyNumberFormat="0" applyBorder="0" applyAlignment="0" applyProtection="0"/>
    <xf numFmtId="0" fontId="86" fillId="28" borderId="0" applyNumberFormat="0" applyBorder="0" applyAlignment="0" applyProtection="0"/>
    <xf numFmtId="0" fontId="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42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170" fontId="37" fillId="55" borderId="0">
      <alignment horizontal="center" vertical="center"/>
      <protection/>
    </xf>
    <xf numFmtId="171" fontId="30" fillId="0" borderId="2" applyFont="0" applyFill="0">
      <alignment horizontal="right" vertical="center"/>
      <protection locked="0"/>
    </xf>
    <xf numFmtId="0" fontId="38" fillId="0" borderId="0" applyNumberFormat="0" applyFill="0" applyBorder="0" applyAlignment="0" applyProtection="0"/>
    <xf numFmtId="172" fontId="0" fillId="0" borderId="3">
      <alignment/>
      <protection locked="0"/>
    </xf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30" fillId="0" borderId="0" applyFont="0" applyBorder="0" applyProtection="0">
      <alignment vertical="center"/>
    </xf>
    <xf numFmtId="170" fontId="26" fillId="0" borderId="0" applyNumberFormat="0" applyFont="0" applyAlignment="0">
      <protection/>
    </xf>
    <xf numFmtId="39" fontId="39" fillId="2" borderId="0" applyNumberFormat="0" applyBorder="0">
      <alignment vertical="center"/>
      <protection/>
    </xf>
    <xf numFmtId="0" fontId="40" fillId="4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0" fillId="0" borderId="0">
      <alignment horizontal="left"/>
      <protection/>
    </xf>
    <xf numFmtId="175" fontId="39" fillId="56" borderId="4">
      <alignment vertical="center"/>
      <protection/>
    </xf>
    <xf numFmtId="175" fontId="39" fillId="57" borderId="4">
      <alignment vertical="center"/>
      <protection/>
    </xf>
    <xf numFmtId="0" fontId="12" fillId="2" borderId="5" applyNumberFormat="0" applyAlignment="0" applyProtection="0"/>
    <xf numFmtId="0" fontId="12" fillId="2" borderId="5" applyNumberFormat="0" applyAlignment="0" applyProtection="0"/>
    <xf numFmtId="0" fontId="12" fillId="2" borderId="5" applyNumberFormat="0" applyAlignment="0" applyProtection="0"/>
    <xf numFmtId="0" fontId="12" fillId="2" borderId="5" applyNumberFormat="0" applyAlignment="0" applyProtection="0"/>
    <xf numFmtId="0" fontId="12" fillId="2" borderId="5" applyNumberFormat="0" applyAlignment="0" applyProtection="0"/>
    <xf numFmtId="0" fontId="12" fillId="2" borderId="5" applyNumberFormat="0" applyAlignment="0" applyProtection="0"/>
    <xf numFmtId="0" fontId="12" fillId="2" borderId="5" applyNumberFormat="0" applyAlignment="0" applyProtection="0"/>
    <xf numFmtId="37" fontId="41" fillId="44" borderId="4">
      <alignment horizontal="center" vertical="center"/>
      <protection/>
    </xf>
    <xf numFmtId="0" fontId="18" fillId="43" borderId="6" applyNumberFormat="0" applyAlignment="0" applyProtection="0"/>
    <xf numFmtId="0" fontId="18" fillId="58" borderId="6" applyNumberFormat="0" applyAlignment="0" applyProtection="0"/>
    <xf numFmtId="0" fontId="18" fillId="58" borderId="6" applyNumberFormat="0" applyAlignment="0" applyProtection="0"/>
    <xf numFmtId="0" fontId="18" fillId="58" borderId="6" applyNumberFormat="0" applyAlignment="0" applyProtection="0"/>
    <xf numFmtId="0" fontId="18" fillId="58" borderId="6" applyNumberFormat="0" applyAlignment="0" applyProtection="0"/>
    <xf numFmtId="0" fontId="18" fillId="58" borderId="6" applyNumberFormat="0" applyAlignment="0" applyProtection="0"/>
    <xf numFmtId="0" fontId="18" fillId="58" borderId="6" applyNumberFormat="0" applyAlignment="0" applyProtection="0"/>
    <xf numFmtId="0" fontId="18" fillId="58" borderId="6" applyNumberFormat="0" applyAlignment="0" applyProtection="0"/>
    <xf numFmtId="176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3" fontId="42" fillId="0" borderId="0" applyFont="0" applyFill="0" applyBorder="0" applyAlignment="0" applyProtection="0"/>
    <xf numFmtId="172" fontId="43" fillId="7" borderId="3">
      <alignment/>
      <protection/>
    </xf>
    <xf numFmtId="178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42" fillId="0" borderId="0" applyFont="0" applyFill="0" applyBorder="0" applyAlignment="0" applyProtection="0"/>
    <xf numFmtId="0" fontId="26" fillId="0" borderId="0">
      <alignment/>
      <protection/>
    </xf>
    <xf numFmtId="14" fontId="45" fillId="0" borderId="0" applyFont="0" applyBorder="0">
      <alignment vertical="top"/>
      <protection/>
    </xf>
    <xf numFmtId="14" fontId="46" fillId="0" borderId="0">
      <alignment vertical="top"/>
      <protection/>
    </xf>
    <xf numFmtId="181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69" fontId="47" fillId="0" borderId="0">
      <alignment vertical="top"/>
      <protection/>
    </xf>
    <xf numFmtId="0" fontId="17" fillId="59" borderId="0" applyNumberFormat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183" fontId="48" fillId="0" borderId="0" applyFont="0" applyFill="0" applyBorder="0" applyAlignment="0" applyProtection="0"/>
    <xf numFmtId="197" fontId="26" fillId="0" borderId="0" applyFont="0" applyFill="0" applyBorder="0" applyAlignment="0" applyProtection="0"/>
    <xf numFmtId="197" fontId="26" fillId="0" borderId="0" applyFont="0" applyFill="0" applyBorder="0" applyAlignment="0" applyProtection="0"/>
    <xf numFmtId="197" fontId="26" fillId="0" borderId="0" applyFont="0" applyFill="0" applyBorder="0" applyAlignment="0" applyProtection="0"/>
    <xf numFmtId="197" fontId="26" fillId="0" borderId="0" applyFont="0" applyFill="0" applyBorder="0" applyAlignment="0" applyProtection="0"/>
    <xf numFmtId="197" fontId="26" fillId="0" borderId="0" applyFont="0" applyFill="0" applyBorder="0" applyAlignment="0" applyProtection="0"/>
    <xf numFmtId="197" fontId="26" fillId="0" borderId="0" applyFont="0" applyFill="0" applyBorder="0" applyAlignment="0" applyProtection="0"/>
    <xf numFmtId="184" fontId="49" fillId="0" borderId="0" applyBorder="0" applyProtection="0">
      <alignment/>
    </xf>
    <xf numFmtId="0" fontId="22" fillId="0" borderId="0" applyNumberFormat="0" applyFill="0" applyBorder="0" applyAlignment="0" applyProtection="0"/>
    <xf numFmtId="2" fontId="42" fillId="0" borderId="0" applyFont="0" applyFill="0" applyBorder="0" applyAlignment="0" applyProtection="0"/>
    <xf numFmtId="0" fontId="26" fillId="0" borderId="0" applyNumberFormat="0" applyFont="0">
      <alignment wrapText="1"/>
      <protection/>
    </xf>
    <xf numFmtId="185" fontId="0" fillId="17" borderId="4" applyBorder="0">
      <alignment horizontal="center" vertical="center"/>
      <protection/>
    </xf>
    <xf numFmtId="0" fontId="25" fillId="6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50" fillId="0" borderId="0">
      <alignment vertical="top"/>
      <protection/>
    </xf>
    <xf numFmtId="0" fontId="51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0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53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9" fontId="54" fillId="0" borderId="0">
      <alignment vertical="top"/>
      <protection/>
    </xf>
    <xf numFmtId="0" fontId="39" fillId="63" borderId="4">
      <alignment horizontal="center" vertical="center" wrapText="1"/>
      <protection locked="0"/>
    </xf>
    <xf numFmtId="172" fontId="55" fillId="0" borderId="0">
      <alignment/>
      <protection/>
    </xf>
    <xf numFmtId="0" fontId="56" fillId="0" borderId="0" applyNumberFormat="0" applyFill="0" applyBorder="0" applyAlignment="0" applyProtection="0"/>
    <xf numFmtId="0" fontId="57" fillId="53" borderId="5" applyNumberFormat="0" applyAlignment="0" applyProtection="0"/>
    <xf numFmtId="0" fontId="10" fillId="8" borderId="5" applyNumberFormat="0" applyAlignment="0" applyProtection="0"/>
    <xf numFmtId="0" fontId="10" fillId="8" borderId="5" applyNumberFormat="0" applyAlignment="0" applyProtection="0"/>
    <xf numFmtId="0" fontId="10" fillId="8" borderId="5" applyNumberFormat="0" applyAlignment="0" applyProtection="0"/>
    <xf numFmtId="0" fontId="10" fillId="8" borderId="5" applyNumberFormat="0" applyAlignment="0" applyProtection="0"/>
    <xf numFmtId="0" fontId="10" fillId="8" borderId="5" applyNumberFormat="0" applyAlignment="0" applyProtection="0"/>
    <xf numFmtId="0" fontId="10" fillId="8" borderId="5" applyNumberFormat="0" applyAlignment="0" applyProtection="0"/>
    <xf numFmtId="0" fontId="10" fillId="8" borderId="5" applyNumberFormat="0" applyAlignment="0" applyProtection="0"/>
    <xf numFmtId="169" fontId="33" fillId="0" borderId="0">
      <alignment vertical="top"/>
      <protection/>
    </xf>
    <xf numFmtId="169" fontId="33" fillId="2" borderId="0">
      <alignment vertical="top"/>
      <protection/>
    </xf>
    <xf numFmtId="186" fontId="33" fillId="3" borderId="0">
      <alignment vertical="top"/>
      <protection/>
    </xf>
    <xf numFmtId="175" fontId="26" fillId="64" borderId="4">
      <alignment vertical="center"/>
      <protection/>
    </xf>
    <xf numFmtId="170" fontId="58" fillId="65" borderId="11" applyBorder="0" applyAlignment="0">
      <protection/>
    </xf>
    <xf numFmtId="0" fontId="59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187" fontId="60" fillId="0" borderId="0" applyProtection="0">
      <alignment horizontal="justify" vertical="top"/>
    </xf>
    <xf numFmtId="0" fontId="20" fillId="53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61" fillId="2" borderId="4" applyFont="0" applyBorder="0" applyAlignment="0">
      <protection/>
    </xf>
    <xf numFmtId="0" fontId="0" fillId="0" borderId="0">
      <alignment/>
      <protection/>
    </xf>
    <xf numFmtId="0" fontId="62" fillId="0" borderId="0">
      <alignment/>
      <protection/>
    </xf>
    <xf numFmtId="0" fontId="26" fillId="52" borderId="14" applyNumberFormat="0" applyFont="0" applyAlignment="0" applyProtection="0"/>
    <xf numFmtId="0" fontId="1" fillId="67" borderId="14" applyNumberFormat="0" applyFont="0" applyAlignment="0" applyProtection="0"/>
    <xf numFmtId="0" fontId="1" fillId="67" borderId="14" applyNumberFormat="0" applyFont="0" applyAlignment="0" applyProtection="0"/>
    <xf numFmtId="0" fontId="1" fillId="67" borderId="14" applyNumberFormat="0" applyFont="0" applyAlignment="0" applyProtection="0"/>
    <xf numFmtId="0" fontId="1" fillId="67" borderId="14" applyNumberFormat="0" applyFont="0" applyAlignment="0" applyProtection="0"/>
    <xf numFmtId="0" fontId="1" fillId="67" borderId="14" applyNumberFormat="0" applyFont="0" applyAlignment="0" applyProtection="0"/>
    <xf numFmtId="0" fontId="1" fillId="67" borderId="14" applyNumberFormat="0" applyFont="0" applyAlignment="0" applyProtection="0"/>
    <xf numFmtId="0" fontId="1" fillId="67" borderId="14" applyNumberFormat="0" applyFont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1" fillId="68" borderId="15" applyNumberFormat="0" applyAlignment="0" applyProtection="0"/>
    <xf numFmtId="0" fontId="11" fillId="2" borderId="15" applyNumberFormat="0" applyAlignment="0" applyProtection="0"/>
    <xf numFmtId="0" fontId="11" fillId="2" borderId="15" applyNumberFormat="0" applyAlignment="0" applyProtection="0"/>
    <xf numFmtId="0" fontId="11" fillId="2" borderId="15" applyNumberFormat="0" applyAlignment="0" applyProtection="0"/>
    <xf numFmtId="0" fontId="11" fillId="2" borderId="15" applyNumberFormat="0" applyAlignment="0" applyProtection="0"/>
    <xf numFmtId="0" fontId="11" fillId="2" borderId="15" applyNumberFormat="0" applyAlignment="0" applyProtection="0"/>
    <xf numFmtId="0" fontId="11" fillId="2" borderId="15" applyNumberFormat="0" applyAlignment="0" applyProtection="0"/>
    <xf numFmtId="0" fontId="11" fillId="2" borderId="15" applyNumberFormat="0" applyAlignment="0" applyProtection="0"/>
    <xf numFmtId="0" fontId="63" fillId="2" borderId="0">
      <alignment vertical="center"/>
      <protection/>
    </xf>
    <xf numFmtId="0" fontId="62" fillId="0" borderId="0" applyNumberFormat="0">
      <alignment horizontal="left"/>
      <protection/>
    </xf>
    <xf numFmtId="175" fontId="64" fillId="64" borderId="4">
      <alignment horizontal="center" vertical="center" wrapText="1"/>
      <protection locked="0"/>
    </xf>
    <xf numFmtId="0" fontId="26" fillId="0" borderId="0">
      <alignment vertical="center"/>
      <protection/>
    </xf>
    <xf numFmtId="0" fontId="65" fillId="69" borderId="0">
      <alignment horizontal="left" vertical="top"/>
      <protection/>
    </xf>
    <xf numFmtId="0" fontId="100" fillId="2" borderId="0">
      <alignment horizontal="center" vertical="center"/>
      <protection/>
    </xf>
    <xf numFmtId="4" fontId="65" fillId="66" borderId="15" applyNumberFormat="0" applyProtection="0">
      <alignment vertical="center"/>
    </xf>
    <xf numFmtId="4" fontId="66" fillId="66" borderId="15" applyNumberFormat="0" applyProtection="0">
      <alignment vertical="center"/>
    </xf>
    <xf numFmtId="4" fontId="65" fillId="66" borderId="15" applyNumberFormat="0" applyProtection="0">
      <alignment horizontal="left" vertical="center" indent="1"/>
    </xf>
    <xf numFmtId="4" fontId="65" fillId="66" borderId="15" applyNumberFormat="0" applyProtection="0">
      <alignment horizontal="left" vertical="center" indent="1"/>
    </xf>
    <xf numFmtId="0" fontId="26" fillId="4" borderId="15" applyNumberFormat="0" applyProtection="0">
      <alignment horizontal="left" vertical="center" indent="1"/>
    </xf>
    <xf numFmtId="4" fontId="65" fillId="5" borderId="15" applyNumberFormat="0" applyProtection="0">
      <alignment horizontal="right" vertical="center"/>
    </xf>
    <xf numFmtId="4" fontId="65" fillId="16" borderId="15" applyNumberFormat="0" applyProtection="0">
      <alignment horizontal="right" vertical="center"/>
    </xf>
    <xf numFmtId="4" fontId="65" fillId="44" borderId="15" applyNumberFormat="0" applyProtection="0">
      <alignment horizontal="right" vertical="center"/>
    </xf>
    <xf numFmtId="4" fontId="65" fillId="18" borderId="15" applyNumberFormat="0" applyProtection="0">
      <alignment horizontal="right" vertical="center"/>
    </xf>
    <xf numFmtId="4" fontId="65" fillId="28" borderId="15" applyNumberFormat="0" applyProtection="0">
      <alignment horizontal="right" vertical="center"/>
    </xf>
    <xf numFmtId="4" fontId="65" fillId="54" borderId="15" applyNumberFormat="0" applyProtection="0">
      <alignment horizontal="right" vertical="center"/>
    </xf>
    <xf numFmtId="4" fontId="65" fillId="48" borderId="15" applyNumberFormat="0" applyProtection="0">
      <alignment horizontal="right" vertical="center"/>
    </xf>
    <xf numFmtId="4" fontId="65" fillId="70" borderId="15" applyNumberFormat="0" applyProtection="0">
      <alignment horizontal="right" vertical="center"/>
    </xf>
    <xf numFmtId="4" fontId="65" fillId="17" borderId="15" applyNumberFormat="0" applyProtection="0">
      <alignment horizontal="right" vertical="center"/>
    </xf>
    <xf numFmtId="4" fontId="67" fillId="71" borderId="15" applyNumberFormat="0" applyProtection="0">
      <alignment horizontal="left" vertical="center" indent="1"/>
    </xf>
    <xf numFmtId="4" fontId="65" fillId="72" borderId="16" applyNumberFormat="0" applyProtection="0">
      <alignment horizontal="left" vertical="center" indent="1"/>
    </xf>
    <xf numFmtId="4" fontId="68" fillId="73" borderId="0" applyNumberFormat="0" applyProtection="0">
      <alignment horizontal="left" vertical="center" indent="1"/>
    </xf>
    <xf numFmtId="0" fontId="26" fillId="4" borderId="15" applyNumberFormat="0" applyProtection="0">
      <alignment horizontal="left" vertical="center" indent="1"/>
    </xf>
    <xf numFmtId="4" fontId="65" fillId="72" borderId="15" applyNumberFormat="0" applyProtection="0">
      <alignment horizontal="left" vertical="center" indent="1"/>
    </xf>
    <xf numFmtId="4" fontId="65" fillId="65" borderId="15" applyNumberFormat="0" applyProtection="0">
      <alignment horizontal="left" vertical="center" indent="1"/>
    </xf>
    <xf numFmtId="0" fontId="26" fillId="65" borderId="15" applyNumberFormat="0" applyProtection="0">
      <alignment horizontal="left" vertical="center" indent="1"/>
    </xf>
    <xf numFmtId="0" fontId="26" fillId="65" borderId="15" applyNumberFormat="0" applyProtection="0">
      <alignment horizontal="left" vertical="center" indent="1"/>
    </xf>
    <xf numFmtId="0" fontId="26" fillId="58" borderId="15" applyNumberFormat="0" applyProtection="0">
      <alignment horizontal="left" vertical="center" indent="1"/>
    </xf>
    <xf numFmtId="0" fontId="26" fillId="58" borderId="15" applyNumberFormat="0" applyProtection="0">
      <alignment horizontal="left" vertical="center" indent="1"/>
    </xf>
    <xf numFmtId="0" fontId="26" fillId="2" borderId="15" applyNumberFormat="0" applyProtection="0">
      <alignment horizontal="left" vertical="center" indent="1"/>
    </xf>
    <xf numFmtId="0" fontId="26" fillId="2" borderId="15" applyNumberFormat="0" applyProtection="0">
      <alignment horizontal="left" vertical="center" indent="1"/>
    </xf>
    <xf numFmtId="0" fontId="26" fillId="4" borderId="15" applyNumberFormat="0" applyProtection="0">
      <alignment horizontal="left" vertical="center" indent="1"/>
    </xf>
    <xf numFmtId="0" fontId="26" fillId="4" borderId="15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5" fillId="67" borderId="15" applyNumberFormat="0" applyProtection="0">
      <alignment vertical="center"/>
    </xf>
    <xf numFmtId="4" fontId="66" fillId="67" borderId="15" applyNumberFormat="0" applyProtection="0">
      <alignment vertical="center"/>
    </xf>
    <xf numFmtId="4" fontId="65" fillId="67" borderId="15" applyNumberFormat="0" applyProtection="0">
      <alignment horizontal="left" vertical="center" indent="1"/>
    </xf>
    <xf numFmtId="4" fontId="65" fillId="67" borderId="15" applyNumberFormat="0" applyProtection="0">
      <alignment horizontal="left" vertical="center" indent="1"/>
    </xf>
    <xf numFmtId="4" fontId="65" fillId="72" borderId="15" applyNumberFormat="0" applyProtection="0">
      <alignment horizontal="right" vertical="center"/>
    </xf>
    <xf numFmtId="4" fontId="66" fillId="72" borderId="15" applyNumberFormat="0" applyProtection="0">
      <alignment horizontal="right" vertical="center"/>
    </xf>
    <xf numFmtId="0" fontId="26" fillId="4" borderId="15" applyNumberFormat="0" applyProtection="0">
      <alignment horizontal="left" vertical="center" indent="1"/>
    </xf>
    <xf numFmtId="0" fontId="26" fillId="4" borderId="15" applyNumberFormat="0" applyProtection="0">
      <alignment horizontal="left" vertical="center" indent="1"/>
    </xf>
    <xf numFmtId="0" fontId="69" fillId="0" borderId="0">
      <alignment/>
      <protection/>
    </xf>
    <xf numFmtId="4" fontId="70" fillId="72" borderId="15" applyNumberFormat="0" applyProtection="0">
      <alignment horizontal="right" vertical="center"/>
    </xf>
    <xf numFmtId="0" fontId="71" fillId="74" borderId="0">
      <alignment/>
      <protection/>
    </xf>
    <xf numFmtId="49" fontId="72" fillId="74" borderId="0">
      <alignment/>
      <protection/>
    </xf>
    <xf numFmtId="49" fontId="73" fillId="74" borderId="17">
      <alignment/>
      <protection/>
    </xf>
    <xf numFmtId="49" fontId="73" fillId="74" borderId="0">
      <alignment/>
      <protection/>
    </xf>
    <xf numFmtId="0" fontId="71" fillId="69" borderId="17">
      <alignment/>
      <protection locked="0"/>
    </xf>
    <xf numFmtId="0" fontId="71" fillId="74" borderId="0">
      <alignment/>
      <protection/>
    </xf>
    <xf numFmtId="0" fontId="73" fillId="75" borderId="0">
      <alignment/>
      <protection/>
    </xf>
    <xf numFmtId="0" fontId="73" fillId="17" borderId="0">
      <alignment/>
      <protection/>
    </xf>
    <xf numFmtId="0" fontId="73" fillId="18" borderId="0">
      <alignment/>
      <protection/>
    </xf>
    <xf numFmtId="0" fontId="74" fillId="0" borderId="0" applyNumberFormat="0" applyFill="0" applyBorder="0" applyAlignment="0" applyProtection="0"/>
    <xf numFmtId="190" fontId="26" fillId="55" borderId="4">
      <alignment vertical="center"/>
      <protection/>
    </xf>
    <xf numFmtId="0" fontId="26" fillId="76" borderId="0">
      <alignment/>
      <protection/>
    </xf>
    <xf numFmtId="175" fontId="26" fillId="69" borderId="18" applyNumberFormat="0" applyFont="0" applyAlignment="0">
      <protection/>
    </xf>
    <xf numFmtId="169" fontId="75" fillId="77" borderId="0">
      <alignment horizontal="right" vertical="top"/>
      <protection/>
    </xf>
    <xf numFmtId="0" fontId="19" fillId="0" borderId="0" applyNumberFormat="0" applyFill="0" applyBorder="0" applyAlignment="0" applyProtection="0"/>
    <xf numFmtId="0" fontId="42" fillId="0" borderId="19" applyNumberFormat="0" applyFon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175" fontId="76" fillId="44" borderId="21">
      <alignment horizontal="center"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78" borderId="22">
      <alignment vertical="center"/>
      <protection locked="0"/>
    </xf>
    <xf numFmtId="191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175" fontId="26" fillId="79" borderId="4" applyNumberFormat="0" applyFill="0" applyBorder="0" applyProtection="0">
      <alignment vertical="center"/>
    </xf>
    <xf numFmtId="0" fontId="127" fillId="80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127" fillId="81" borderId="0" applyNumberFormat="0" applyBorder="0" applyAlignment="0" applyProtection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0" fontId="127" fillId="82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127" fillId="83" borderId="0" applyNumberFormat="0" applyBorder="0" applyAlignment="0" applyProtection="0"/>
    <xf numFmtId="0" fontId="86" fillId="26" borderId="0" applyNumberFormat="0" applyBorder="0" applyAlignment="0" applyProtection="0"/>
    <xf numFmtId="0" fontId="86" fillId="26" borderId="0" applyNumberFormat="0" applyBorder="0" applyAlignment="0" applyProtection="0"/>
    <xf numFmtId="0" fontId="86" fillId="26" borderId="0" applyNumberFormat="0" applyBorder="0" applyAlignment="0" applyProtection="0"/>
    <xf numFmtId="0" fontId="86" fillId="26" borderId="0" applyNumberFormat="0" applyBorder="0" applyAlignment="0" applyProtection="0"/>
    <xf numFmtId="0" fontId="86" fillId="26" borderId="0" applyNumberFormat="0" applyBorder="0" applyAlignment="0" applyProtection="0"/>
    <xf numFmtId="0" fontId="86" fillId="26" borderId="0" applyNumberFormat="0" applyBorder="0" applyAlignment="0" applyProtection="0"/>
    <xf numFmtId="0" fontId="127" fillId="84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127" fillId="85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172" fontId="0" fillId="0" borderId="3">
      <alignment/>
      <protection locked="0"/>
    </xf>
    <xf numFmtId="0" fontId="128" fillId="86" borderId="23" applyNumberFormat="0" applyAlignment="0" applyProtection="0"/>
    <xf numFmtId="0" fontId="87" fillId="8" borderId="5" applyNumberFormat="0" applyAlignment="0" applyProtection="0"/>
    <xf numFmtId="0" fontId="87" fillId="8" borderId="5" applyNumberFormat="0" applyAlignment="0" applyProtection="0"/>
    <xf numFmtId="0" fontId="87" fillId="8" borderId="5" applyNumberFormat="0" applyAlignment="0" applyProtection="0"/>
    <xf numFmtId="0" fontId="87" fillId="8" borderId="5" applyNumberFormat="0" applyAlignment="0" applyProtection="0"/>
    <xf numFmtId="0" fontId="87" fillId="8" borderId="5" applyNumberFormat="0" applyAlignment="0" applyProtection="0"/>
    <xf numFmtId="0" fontId="87" fillId="8" borderId="5" applyNumberFormat="0" applyAlignment="0" applyProtection="0"/>
    <xf numFmtId="3" fontId="77" fillId="0" borderId="11" applyFill="0" applyBorder="0">
      <alignment vertical="center"/>
      <protection/>
    </xf>
    <xf numFmtId="0" fontId="129" fillId="87" borderId="24" applyNumberFormat="0" applyAlignment="0" applyProtection="0"/>
    <xf numFmtId="0" fontId="88" fillId="2" borderId="15" applyNumberFormat="0" applyAlignment="0" applyProtection="0"/>
    <xf numFmtId="0" fontId="88" fillId="2" borderId="15" applyNumberFormat="0" applyAlignment="0" applyProtection="0"/>
    <xf numFmtId="0" fontId="88" fillId="2" borderId="15" applyNumberFormat="0" applyAlignment="0" applyProtection="0"/>
    <xf numFmtId="0" fontId="88" fillId="2" borderId="15" applyNumberFormat="0" applyAlignment="0" applyProtection="0"/>
    <xf numFmtId="0" fontId="88" fillId="2" borderId="15" applyNumberFormat="0" applyAlignment="0" applyProtection="0"/>
    <xf numFmtId="0" fontId="88" fillId="2" borderId="15" applyNumberFormat="0" applyAlignment="0" applyProtection="0"/>
    <xf numFmtId="0" fontId="130" fillId="87" borderId="23" applyNumberFormat="0" applyAlignment="0" applyProtection="0"/>
    <xf numFmtId="0" fontId="89" fillId="2" borderId="5" applyNumberFormat="0" applyAlignment="0" applyProtection="0"/>
    <xf numFmtId="0" fontId="89" fillId="2" borderId="5" applyNumberFormat="0" applyAlignment="0" applyProtection="0"/>
    <xf numFmtId="0" fontId="89" fillId="2" borderId="5" applyNumberFormat="0" applyAlignment="0" applyProtection="0"/>
    <xf numFmtId="0" fontId="89" fillId="2" borderId="5" applyNumberFormat="0" applyAlignment="0" applyProtection="0"/>
    <xf numFmtId="0" fontId="89" fillId="2" borderId="5" applyNumberFormat="0" applyAlignment="0" applyProtection="0"/>
    <xf numFmtId="0" fontId="89" fillId="2" borderId="5" applyNumberFormat="0" applyAlignment="0" applyProtection="0"/>
    <xf numFmtId="0" fontId="1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1" fillId="0" borderId="0" applyFont="0" applyFill="0" applyBorder="0" applyAlignment="0" applyProtection="0"/>
    <xf numFmtId="0" fontId="78" fillId="0" borderId="0" applyBorder="0">
      <alignment horizontal="center" vertical="center" wrapText="1"/>
      <protection/>
    </xf>
    <xf numFmtId="0" fontId="132" fillId="0" borderId="25" applyNumberFormat="0" applyFill="0" applyAlignment="0" applyProtection="0"/>
    <xf numFmtId="0" fontId="90" fillId="0" borderId="7" applyNumberFormat="0" applyFill="0" applyAlignment="0" applyProtection="0"/>
    <xf numFmtId="0" fontId="90" fillId="0" borderId="7" applyNumberFormat="0" applyFill="0" applyAlignment="0" applyProtection="0"/>
    <xf numFmtId="0" fontId="90" fillId="0" borderId="7" applyNumberFormat="0" applyFill="0" applyAlignment="0" applyProtection="0"/>
    <xf numFmtId="0" fontId="90" fillId="0" borderId="7" applyNumberFormat="0" applyFill="0" applyAlignment="0" applyProtection="0"/>
    <xf numFmtId="0" fontId="90" fillId="0" borderId="7" applyNumberFormat="0" applyFill="0" applyAlignment="0" applyProtection="0"/>
    <xf numFmtId="0" fontId="90" fillId="0" borderId="7" applyNumberFormat="0" applyFill="0" applyAlignment="0" applyProtection="0"/>
    <xf numFmtId="0" fontId="133" fillId="0" borderId="26" applyNumberFormat="0" applyFill="0" applyAlignment="0" applyProtection="0"/>
    <xf numFmtId="0" fontId="91" fillId="0" borderId="8" applyNumberFormat="0" applyFill="0" applyAlignment="0" applyProtection="0"/>
    <xf numFmtId="0" fontId="91" fillId="0" borderId="8" applyNumberFormat="0" applyFill="0" applyAlignment="0" applyProtection="0"/>
    <xf numFmtId="0" fontId="91" fillId="0" borderId="8" applyNumberFormat="0" applyFill="0" applyAlignment="0" applyProtection="0"/>
    <xf numFmtId="0" fontId="91" fillId="0" borderId="8" applyNumberFormat="0" applyFill="0" applyAlignment="0" applyProtection="0"/>
    <xf numFmtId="0" fontId="91" fillId="0" borderId="8" applyNumberFormat="0" applyFill="0" applyAlignment="0" applyProtection="0"/>
    <xf numFmtId="0" fontId="91" fillId="0" borderId="8" applyNumberFormat="0" applyFill="0" applyAlignment="0" applyProtection="0"/>
    <xf numFmtId="0" fontId="134" fillId="0" borderId="27" applyNumberFormat="0" applyFill="0" applyAlignment="0" applyProtection="0"/>
    <xf numFmtId="0" fontId="92" fillId="0" borderId="10" applyNumberFormat="0" applyFill="0" applyAlignment="0" applyProtection="0"/>
    <xf numFmtId="0" fontId="92" fillId="0" borderId="10" applyNumberFormat="0" applyFill="0" applyAlignment="0" applyProtection="0"/>
    <xf numFmtId="0" fontId="92" fillId="0" borderId="10" applyNumberFormat="0" applyFill="0" applyAlignment="0" applyProtection="0"/>
    <xf numFmtId="0" fontId="92" fillId="0" borderId="10" applyNumberFormat="0" applyFill="0" applyAlignment="0" applyProtection="0"/>
    <xf numFmtId="0" fontId="92" fillId="0" borderId="10" applyNumberFormat="0" applyFill="0" applyAlignment="0" applyProtection="0"/>
    <xf numFmtId="0" fontId="92" fillId="0" borderId="10" applyNumberFormat="0" applyFill="0" applyAlignment="0" applyProtection="0"/>
    <xf numFmtId="0" fontId="134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79" fillId="0" borderId="28" applyBorder="0">
      <alignment horizontal="center" vertical="center" wrapText="1"/>
      <protection/>
    </xf>
    <xf numFmtId="172" fontId="43" fillId="7" borderId="3">
      <alignment/>
      <protection/>
    </xf>
    <xf numFmtId="4" fontId="29" fillId="66" borderId="4" applyBorder="0">
      <alignment horizontal="right"/>
      <protection/>
    </xf>
    <xf numFmtId="49" fontId="80" fillId="0" borderId="0" applyBorder="0">
      <alignment vertical="center"/>
      <protection/>
    </xf>
    <xf numFmtId="0" fontId="81" fillId="0" borderId="0">
      <alignment horizontal="left"/>
      <protection/>
    </xf>
    <xf numFmtId="0" fontId="135" fillId="0" borderId="29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3" fontId="43" fillId="0" borderId="4" applyBorder="0">
      <alignment vertical="center"/>
      <protection/>
    </xf>
    <xf numFmtId="0" fontId="82" fillId="2" borderId="0">
      <alignment/>
      <protection/>
    </xf>
    <xf numFmtId="0" fontId="136" fillId="88" borderId="30" applyNumberFormat="0" applyAlignment="0" applyProtection="0"/>
    <xf numFmtId="0" fontId="94" fillId="58" borderId="6" applyNumberFormat="0" applyAlignment="0" applyProtection="0"/>
    <xf numFmtId="0" fontId="94" fillId="58" borderId="6" applyNumberFormat="0" applyAlignment="0" applyProtection="0"/>
    <xf numFmtId="0" fontId="94" fillId="58" borderId="6" applyNumberFormat="0" applyAlignment="0" applyProtection="0"/>
    <xf numFmtId="0" fontId="94" fillId="58" borderId="6" applyNumberFormat="0" applyAlignment="0" applyProtection="0"/>
    <xf numFmtId="0" fontId="94" fillId="58" borderId="6" applyNumberFormat="0" applyAlignment="0" applyProtection="0"/>
    <xf numFmtId="0" fontId="94" fillId="58" borderId="6" applyNumberFormat="0" applyAlignment="0" applyProtection="0"/>
    <xf numFmtId="0" fontId="83" fillId="3" borderId="0" applyFill="0">
      <alignment wrapText="1"/>
      <protection/>
    </xf>
    <xf numFmtId="0" fontId="83" fillId="3" borderId="0" applyFill="0">
      <alignment wrapText="1"/>
      <protection/>
    </xf>
    <xf numFmtId="0" fontId="83" fillId="3" borderId="0" applyFill="0">
      <alignment wrapText="1"/>
      <protection/>
    </xf>
    <xf numFmtId="0" fontId="83" fillId="3" borderId="0" applyFill="0">
      <alignment wrapText="1"/>
      <protection/>
    </xf>
    <xf numFmtId="0" fontId="84" fillId="0" borderId="0">
      <alignment horizontal="center" vertical="top" wrapText="1"/>
      <protection/>
    </xf>
    <xf numFmtId="0" fontId="63" fillId="0" borderId="0">
      <alignment horizontal="center" vertical="center" wrapText="1"/>
      <protection/>
    </xf>
    <xf numFmtId="0" fontId="63" fillId="0" borderId="0">
      <alignment horizontal="centerContinuous" vertical="center" wrapText="1"/>
      <protection/>
    </xf>
    <xf numFmtId="0" fontId="63" fillId="0" borderId="0">
      <alignment horizontal="centerContinuous" vertical="center" wrapText="1"/>
      <protection/>
    </xf>
    <xf numFmtId="0" fontId="63" fillId="0" borderId="0">
      <alignment horizontal="centerContinuous" vertical="center" wrapText="1"/>
      <protection/>
    </xf>
    <xf numFmtId="0" fontId="63" fillId="0" borderId="0">
      <alignment horizontal="centerContinuous" vertical="center" wrapText="1"/>
      <protection/>
    </xf>
    <xf numFmtId="0" fontId="63" fillId="0" borderId="0">
      <alignment horizontal="centerContinuous" vertical="center" wrapText="1"/>
      <protection/>
    </xf>
    <xf numFmtId="0" fontId="63" fillId="0" borderId="0">
      <alignment horizontal="centerContinuous" vertical="center" wrapText="1"/>
      <protection/>
    </xf>
    <xf numFmtId="0" fontId="63" fillId="0" borderId="0">
      <alignment horizontal="centerContinuous" vertical="center" wrapText="1"/>
      <protection/>
    </xf>
    <xf numFmtId="0" fontId="63" fillId="0" borderId="0">
      <alignment horizontal="centerContinuous" vertical="center" wrapText="1"/>
      <protection/>
    </xf>
    <xf numFmtId="0" fontId="1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8" fillId="89" borderId="0" applyNumberFormat="0" applyBorder="0" applyAlignment="0" applyProtection="0"/>
    <xf numFmtId="0" fontId="95" fillId="66" borderId="0" applyNumberFormat="0" applyBorder="0" applyAlignment="0" applyProtection="0"/>
    <xf numFmtId="0" fontId="95" fillId="66" borderId="0" applyNumberFormat="0" applyBorder="0" applyAlignment="0" applyProtection="0"/>
    <xf numFmtId="0" fontId="95" fillId="66" borderId="0" applyNumberFormat="0" applyBorder="0" applyAlignment="0" applyProtection="0"/>
    <xf numFmtId="0" fontId="95" fillId="66" borderId="0" applyNumberFormat="0" applyBorder="0" applyAlignment="0" applyProtection="0"/>
    <xf numFmtId="0" fontId="95" fillId="66" borderId="0" applyNumberFormat="0" applyBorder="0" applyAlignment="0" applyProtection="0"/>
    <xf numFmtId="0" fontId="95" fillId="66" borderId="0" applyNumberFormat="0" applyBorder="0" applyAlignment="0" applyProtection="0"/>
    <xf numFmtId="193" fontId="0" fillId="0" borderId="0" applyFont="0" applyProtection="0">
      <alignment horizontal="right" vertical="center" wrapText="1"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26" fillId="0" borderId="0">
      <alignment/>
      <protection/>
    </xf>
    <xf numFmtId="0" fontId="3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49" fontId="29" fillId="0" borderId="0" applyBorder="0">
      <alignment vertical="top"/>
      <protection/>
    </xf>
    <xf numFmtId="49" fontId="29" fillId="0" borderId="0" applyBorder="0">
      <alignment vertical="top"/>
      <protection/>
    </xf>
    <xf numFmtId="49" fontId="29" fillId="0" borderId="0" applyBorder="0">
      <alignment vertical="top"/>
      <protection/>
    </xf>
    <xf numFmtId="49" fontId="29" fillId="0" borderId="0" applyBorder="0">
      <alignment vertical="top"/>
      <protection/>
    </xf>
    <xf numFmtId="49" fontId="29" fillId="0" borderId="0" applyBorder="0">
      <alignment vertical="top"/>
      <protection/>
    </xf>
    <xf numFmtId="49" fontId="29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 wrapText="1"/>
      <protection/>
    </xf>
    <xf numFmtId="0" fontId="26" fillId="0" borderId="0">
      <alignment wrapText="1"/>
      <protection/>
    </xf>
    <xf numFmtId="0" fontId="26" fillId="0" borderId="0">
      <alignment wrapText="1"/>
      <protection/>
    </xf>
    <xf numFmtId="0" fontId="26" fillId="0" borderId="0">
      <alignment wrapText="1"/>
      <protection/>
    </xf>
    <xf numFmtId="0" fontId="26" fillId="0" borderId="0">
      <alignment wrapText="1"/>
      <protection/>
    </xf>
    <xf numFmtId="0" fontId="26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26" fillId="0" borderId="0">
      <alignment/>
      <protection/>
    </xf>
    <xf numFmtId="0" fontId="26" fillId="0" borderId="0">
      <alignment wrapText="1"/>
      <protection/>
    </xf>
    <xf numFmtId="0" fontId="26" fillId="0" borderId="0">
      <alignment wrapText="1"/>
      <protection/>
    </xf>
    <xf numFmtId="0" fontId="26" fillId="0" borderId="0">
      <alignment wrapText="1"/>
      <protection/>
    </xf>
    <xf numFmtId="0" fontId="26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wrapText="1"/>
      <protection/>
    </xf>
    <xf numFmtId="0" fontId="26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12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26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49" fontId="29" fillId="0" borderId="0" applyBorder="0">
      <alignment vertical="top"/>
      <protection/>
    </xf>
    <xf numFmtId="0" fontId="26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9" fillId="0" borderId="0">
      <alignment/>
      <protection/>
    </xf>
    <xf numFmtId="0" fontId="139" fillId="0" borderId="0">
      <alignment/>
      <protection/>
    </xf>
    <xf numFmtId="0" fontId="139" fillId="0" borderId="0">
      <alignment/>
      <protection/>
    </xf>
    <xf numFmtId="0" fontId="139" fillId="0" borderId="0">
      <alignment/>
      <protection/>
    </xf>
    <xf numFmtId="0" fontId="139" fillId="0" borderId="0">
      <alignment/>
      <protection/>
    </xf>
    <xf numFmtId="0" fontId="139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05" fillId="0" borderId="0" applyNumberFormat="0" applyFill="0" applyBorder="0" applyAlignment="0" applyProtection="0"/>
    <xf numFmtId="0" fontId="140" fillId="90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7" fontId="27" fillId="66" borderId="31" applyNumberFormat="0" applyBorder="0" applyAlignment="0">
      <protection locked="0"/>
    </xf>
    <xf numFmtId="0" fontId="14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0" fillId="91" borderId="32" applyNumberFormat="0" applyFont="0" applyAlignment="0" applyProtection="0"/>
    <xf numFmtId="0" fontId="0" fillId="67" borderId="14" applyNumberFormat="0" applyFont="0" applyAlignment="0" applyProtection="0"/>
    <xf numFmtId="0" fontId="0" fillId="67" borderId="14" applyNumberFormat="0" applyFont="0" applyAlignment="0" applyProtection="0"/>
    <xf numFmtId="0" fontId="0" fillId="67" borderId="14" applyNumberFormat="0" applyFont="0" applyAlignment="0" applyProtection="0"/>
    <xf numFmtId="0" fontId="0" fillId="67" borderId="14" applyNumberFormat="0" applyFont="0" applyAlignment="0" applyProtection="0"/>
    <xf numFmtId="0" fontId="0" fillId="67" borderId="14" applyNumberFormat="0" applyFont="0" applyAlignment="0" applyProtection="0"/>
    <xf numFmtId="0" fontId="0" fillId="67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46" fillId="0" borderId="0" applyFon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2" fillId="0" borderId="33" applyNumberFormat="0" applyFill="0" applyAlignment="0" applyProtection="0"/>
    <xf numFmtId="0" fontId="98" fillId="0" borderId="13" applyNumberFormat="0" applyFill="0" applyAlignment="0" applyProtection="0"/>
    <xf numFmtId="0" fontId="98" fillId="0" borderId="13" applyNumberFormat="0" applyFill="0" applyAlignment="0" applyProtection="0"/>
    <xf numFmtId="0" fontId="98" fillId="0" borderId="13" applyNumberFormat="0" applyFill="0" applyAlignment="0" applyProtection="0"/>
    <xf numFmtId="0" fontId="98" fillId="0" borderId="13" applyNumberFormat="0" applyFill="0" applyAlignment="0" applyProtection="0"/>
    <xf numFmtId="0" fontId="98" fillId="0" borderId="13" applyNumberFormat="0" applyFill="0" applyAlignment="0" applyProtection="0"/>
    <xf numFmtId="0" fontId="98" fillId="0" borderId="13" applyNumberFormat="0" applyFill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3" fontId="85" fillId="0" borderId="0">
      <alignment/>
      <protection/>
    </xf>
    <xf numFmtId="0" fontId="14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49" fontId="83" fillId="0" borderId="0">
      <alignment horizontal="center"/>
      <protection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6" fillId="0" borderId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ill="0" applyBorder="0" applyAlignment="0" applyProtection="0"/>
    <xf numFmtId="0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6" fontId="26" fillId="0" borderId="0" applyFont="0" applyFill="0" applyBorder="0" applyAlignment="0" applyProtection="0"/>
    <xf numFmtId="196" fontId="26" fillId="0" borderId="0" applyFont="0" applyFill="0" applyBorder="0" applyAlignment="0" applyProtection="0"/>
    <xf numFmtId="196" fontId="26" fillId="0" borderId="0" applyFont="0" applyFill="0" applyBorder="0" applyAlignment="0" applyProtection="0"/>
    <xf numFmtId="196" fontId="26" fillId="0" borderId="0" applyFont="0" applyFill="0" applyBorder="0" applyAlignment="0" applyProtection="0"/>
    <xf numFmtId="196" fontId="26" fillId="0" borderId="0" applyFont="0" applyFill="0" applyBorder="0" applyAlignment="0" applyProtection="0"/>
    <xf numFmtId="196" fontId="26" fillId="0" borderId="0" applyFont="0" applyFill="0" applyBorder="0" applyAlignment="0" applyProtection="0"/>
    <xf numFmtId="196" fontId="26" fillId="0" borderId="0" applyFont="0" applyFill="0" applyBorder="0" applyAlignment="0" applyProtection="0"/>
    <xf numFmtId="196" fontId="26" fillId="0" borderId="0" applyFont="0" applyFill="0" applyBorder="0" applyAlignment="0" applyProtection="0"/>
    <xf numFmtId="196" fontId="26" fillId="0" borderId="0" applyFont="0" applyFill="0" applyBorder="0" applyAlignment="0" applyProtection="0"/>
    <xf numFmtId="196" fontId="26" fillId="0" borderId="0" applyFont="0" applyFill="0" applyBorder="0" applyAlignment="0" applyProtection="0"/>
    <xf numFmtId="196" fontId="26" fillId="0" borderId="0" applyFont="0" applyFill="0" applyBorder="0" applyAlignment="0" applyProtection="0"/>
    <xf numFmtId="196" fontId="26" fillId="0" borderId="0" applyFont="0" applyFill="0" applyBorder="0" applyAlignment="0" applyProtection="0"/>
    <xf numFmtId="196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29" fillId="3" borderId="0" applyFont="0" applyBorder="0">
      <alignment horizontal="right"/>
      <protection/>
    </xf>
    <xf numFmtId="4" fontId="29" fillId="3" borderId="0" applyBorder="0">
      <alignment horizontal="right"/>
      <protection/>
    </xf>
    <xf numFmtId="4" fontId="29" fillId="3" borderId="0" applyFont="0" applyBorder="0">
      <alignment horizontal="right"/>
      <protection/>
    </xf>
    <xf numFmtId="4" fontId="29" fillId="3" borderId="0" applyBorder="0">
      <alignment horizontal="right"/>
      <protection/>
    </xf>
    <xf numFmtId="4" fontId="29" fillId="3" borderId="0" applyBorder="0">
      <alignment horizontal="right"/>
      <protection/>
    </xf>
    <xf numFmtId="4" fontId="29" fillId="3" borderId="0" applyBorder="0">
      <alignment horizontal="right"/>
      <protection/>
    </xf>
    <xf numFmtId="4" fontId="29" fillId="3" borderId="0" applyBorder="0">
      <alignment horizontal="right"/>
      <protection/>
    </xf>
    <xf numFmtId="4" fontId="29" fillId="3" borderId="0" applyBorder="0">
      <alignment horizontal="right"/>
      <protection/>
    </xf>
    <xf numFmtId="4" fontId="29" fillId="3" borderId="0" applyBorder="0">
      <alignment horizontal="right"/>
      <protection/>
    </xf>
    <xf numFmtId="4" fontId="29" fillId="3" borderId="0" applyFont="0" applyBorder="0">
      <alignment horizontal="right"/>
      <protection/>
    </xf>
    <xf numFmtId="4" fontId="29" fillId="3" borderId="34" applyBorder="0">
      <alignment horizontal="right"/>
      <protection/>
    </xf>
    <xf numFmtId="4" fontId="29" fillId="8" borderId="34" applyBorder="0">
      <alignment horizontal="right"/>
      <protection/>
    </xf>
    <xf numFmtId="4" fontId="29" fillId="8" borderId="34" applyBorder="0">
      <alignment horizontal="right"/>
      <protection/>
    </xf>
    <xf numFmtId="4" fontId="29" fillId="8" borderId="34" applyBorder="0">
      <alignment horizontal="right"/>
      <protection/>
    </xf>
    <xf numFmtId="4" fontId="29" fillId="8" borderId="34" applyBorder="0">
      <alignment horizontal="right"/>
      <protection/>
    </xf>
    <xf numFmtId="4" fontId="29" fillId="8" borderId="34" applyBorder="0">
      <alignment horizontal="right"/>
      <protection/>
    </xf>
    <xf numFmtId="4" fontId="29" fillId="8" borderId="34" applyBorder="0">
      <alignment horizontal="right"/>
      <protection/>
    </xf>
    <xf numFmtId="4" fontId="29" fillId="8" borderId="34" applyBorder="0">
      <alignment horizontal="right"/>
      <protection/>
    </xf>
    <xf numFmtId="4" fontId="29" fillId="3" borderId="34" applyBorder="0">
      <alignment horizontal="right"/>
      <protection/>
    </xf>
    <xf numFmtId="4" fontId="29" fillId="8" borderId="35" applyBorder="0">
      <alignment horizontal="right"/>
      <protection/>
    </xf>
    <xf numFmtId="4" fontId="29" fillId="3" borderId="4" applyFont="0" applyBorder="0">
      <alignment horizontal="right"/>
      <protection/>
    </xf>
    <xf numFmtId="4" fontId="29" fillId="3" borderId="4" applyFont="0" applyBorder="0">
      <alignment horizontal="right"/>
      <protection/>
    </xf>
    <xf numFmtId="4" fontId="29" fillId="3" borderId="4" applyFont="0" applyBorder="0">
      <alignment horizontal="right"/>
      <protection/>
    </xf>
    <xf numFmtId="4" fontId="29" fillId="3" borderId="4" applyFont="0" applyBorder="0">
      <alignment horizontal="right"/>
      <protection/>
    </xf>
    <xf numFmtId="4" fontId="29" fillId="3" borderId="4" applyFont="0" applyBorder="0">
      <alignment horizontal="right"/>
      <protection/>
    </xf>
    <xf numFmtId="4" fontId="29" fillId="3" borderId="4" applyFont="0" applyBorder="0">
      <alignment horizontal="right"/>
      <protection/>
    </xf>
    <xf numFmtId="4" fontId="29" fillId="3" borderId="4" applyFont="0" applyBorder="0">
      <alignment horizontal="right"/>
      <protection/>
    </xf>
    <xf numFmtId="4" fontId="29" fillId="3" borderId="4" applyFont="0" applyBorder="0">
      <alignment horizontal="right"/>
      <protection/>
    </xf>
    <xf numFmtId="0" fontId="144" fillId="92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0" fontId="99" fillId="3" borderId="0" applyNumberFormat="0" applyBorder="0" applyAlignment="0" applyProtection="0"/>
    <xf numFmtId="164" fontId="0" fillId="0" borderId="4" applyFont="0" applyFill="0" applyBorder="0" applyProtection="0">
      <alignment horizontal="center" vertical="center"/>
    </xf>
    <xf numFmtId="164" fontId="0" fillId="0" borderId="4" applyFont="0" applyFill="0" applyBorder="0" applyProtection="0">
      <alignment horizontal="center" vertical="center"/>
    </xf>
    <xf numFmtId="3" fontId="0" fillId="0" borderId="4" applyBorder="0">
      <alignment vertical="center"/>
      <protection/>
    </xf>
    <xf numFmtId="44" fontId="35" fillId="0" borderId="0">
      <alignment/>
      <protection locked="0"/>
    </xf>
    <xf numFmtId="0" fontId="0" fillId="0" borderId="4" applyBorder="0">
      <alignment horizontal="center" vertical="center" wrapText="1"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14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 indent="15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103" fillId="0" borderId="0" xfId="0" applyFont="1" applyAlignment="1">
      <alignment/>
    </xf>
    <xf numFmtId="0" fontId="28" fillId="0" borderId="0" xfId="965" applyFont="1">
      <alignment/>
      <protection/>
    </xf>
    <xf numFmtId="0" fontId="107" fillId="0" borderId="0" xfId="965" applyFont="1" applyAlignment="1">
      <alignment horizontal="center"/>
      <protection/>
    </xf>
    <xf numFmtId="0" fontId="107" fillId="0" borderId="0" xfId="965" applyFont="1" applyBorder="1" applyAlignment="1">
      <alignment horizontal="center" vertical="center" wrapText="1"/>
      <protection/>
    </xf>
    <xf numFmtId="0" fontId="28" fillId="0" borderId="4" xfId="965" applyFont="1" applyBorder="1" applyAlignment="1">
      <alignment horizontal="center"/>
      <protection/>
    </xf>
    <xf numFmtId="0" fontId="28" fillId="0" borderId="4" xfId="965" applyFont="1" applyBorder="1" applyAlignment="1">
      <alignment horizontal="center" vertical="center" wrapText="1"/>
      <protection/>
    </xf>
    <xf numFmtId="0" fontId="28" fillId="0" borderId="0" xfId="965" applyFont="1" applyBorder="1" applyAlignment="1">
      <alignment horizontal="center" wrapText="1"/>
      <protection/>
    </xf>
    <xf numFmtId="0" fontId="28" fillId="0" borderId="0" xfId="965" applyFont="1" applyBorder="1" applyAlignment="1">
      <alignment horizontal="center"/>
      <protection/>
    </xf>
    <xf numFmtId="0" fontId="28" fillId="0" borderId="4" xfId="965" applyFont="1" applyBorder="1" applyAlignment="1">
      <alignment horizontal="center" vertical="center"/>
      <protection/>
    </xf>
    <xf numFmtId="0" fontId="28" fillId="0" borderId="4" xfId="965" applyFont="1" applyBorder="1" applyAlignment="1">
      <alignment wrapText="1"/>
      <protection/>
    </xf>
    <xf numFmtId="0" fontId="108" fillId="0" borderId="4" xfId="965" applyFont="1" applyBorder="1" applyAlignment="1">
      <alignment horizontal="center" wrapText="1"/>
      <protection/>
    </xf>
    <xf numFmtId="2" fontId="109" fillId="0" borderId="4" xfId="965" applyNumberFormat="1" applyFont="1" applyBorder="1">
      <alignment/>
      <protection/>
    </xf>
    <xf numFmtId="1" fontId="110" fillId="0" borderId="0" xfId="965" applyNumberFormat="1" applyFont="1" applyBorder="1">
      <alignment/>
      <protection/>
    </xf>
    <xf numFmtId="2" fontId="109" fillId="0" borderId="0" xfId="965" applyNumberFormat="1" applyFont="1" applyFill="1" applyBorder="1">
      <alignment/>
      <protection/>
    </xf>
    <xf numFmtId="1" fontId="110" fillId="0" borderId="4" xfId="965" applyNumberFormat="1" applyFont="1" applyBorder="1">
      <alignment/>
      <protection/>
    </xf>
    <xf numFmtId="198" fontId="111" fillId="0" borderId="4" xfId="965" applyNumberFormat="1" applyFont="1" applyBorder="1">
      <alignment/>
      <protection/>
    </xf>
    <xf numFmtId="1" fontId="28" fillId="0" borderId="4" xfId="965" applyNumberFormat="1" applyFont="1" applyBorder="1">
      <alignment/>
      <protection/>
    </xf>
    <xf numFmtId="198" fontId="112" fillId="0" borderId="4" xfId="965" applyNumberFormat="1" applyFont="1" applyBorder="1">
      <alignment/>
      <protection/>
    </xf>
    <xf numFmtId="167" fontId="110" fillId="0" borderId="0" xfId="965" applyNumberFormat="1" applyFont="1" applyBorder="1">
      <alignment/>
      <protection/>
    </xf>
    <xf numFmtId="164" fontId="112" fillId="0" borderId="4" xfId="965" applyNumberFormat="1" applyFont="1" applyBorder="1">
      <alignment/>
      <protection/>
    </xf>
    <xf numFmtId="198" fontId="28" fillId="0" borderId="0" xfId="965" applyNumberFormat="1" applyFont="1">
      <alignment/>
      <protection/>
    </xf>
    <xf numFmtId="2" fontId="110" fillId="0" borderId="4" xfId="965" applyNumberFormat="1" applyFont="1" applyBorder="1">
      <alignment/>
      <protection/>
    </xf>
    <xf numFmtId="2" fontId="111" fillId="0" borderId="4" xfId="965" applyNumberFormat="1" applyFont="1" applyBorder="1">
      <alignment/>
      <protection/>
    </xf>
    <xf numFmtId="1" fontId="112" fillId="0" borderId="4" xfId="965" applyNumberFormat="1" applyFont="1" applyBorder="1">
      <alignment/>
      <protection/>
    </xf>
    <xf numFmtId="2" fontId="112" fillId="0" borderId="4" xfId="965" applyNumberFormat="1" applyFont="1" applyBorder="1">
      <alignment/>
      <protection/>
    </xf>
    <xf numFmtId="1" fontId="111" fillId="0" borderId="4" xfId="965" applyNumberFormat="1" applyFont="1" applyBorder="1">
      <alignment/>
      <protection/>
    </xf>
    <xf numFmtId="1" fontId="28" fillId="0" borderId="0" xfId="965" applyNumberFormat="1" applyFont="1">
      <alignment/>
      <protection/>
    </xf>
    <xf numFmtId="199" fontId="110" fillId="0" borderId="4" xfId="965" applyNumberFormat="1" applyFont="1" applyBorder="1">
      <alignment/>
      <protection/>
    </xf>
    <xf numFmtId="2" fontId="110" fillId="0" borderId="0" xfId="965" applyNumberFormat="1" applyFont="1">
      <alignment/>
      <protection/>
    </xf>
    <xf numFmtId="2" fontId="110" fillId="0" borderId="0" xfId="965" applyNumberFormat="1" applyFont="1" applyBorder="1">
      <alignment/>
      <protection/>
    </xf>
    <xf numFmtId="199" fontId="110" fillId="0" borderId="0" xfId="965" applyNumberFormat="1" applyFont="1" applyBorder="1">
      <alignment/>
      <protection/>
    </xf>
    <xf numFmtId="2" fontId="113" fillId="0" borderId="4" xfId="965" applyNumberFormat="1" applyFont="1" applyBorder="1">
      <alignment/>
      <protection/>
    </xf>
    <xf numFmtId="2" fontId="28" fillId="0" borderId="4" xfId="965" applyNumberFormat="1" applyFont="1" applyBorder="1">
      <alignment/>
      <protection/>
    </xf>
    <xf numFmtId="2" fontId="28" fillId="0" borderId="0" xfId="965" applyNumberFormat="1" applyFont="1">
      <alignment/>
      <protection/>
    </xf>
    <xf numFmtId="0" fontId="28" fillId="0" borderId="0" xfId="965" applyFont="1" applyAlignment="1">
      <alignment horizontal="center"/>
      <protection/>
    </xf>
    <xf numFmtId="0" fontId="114" fillId="0" borderId="0" xfId="965" applyFont="1">
      <alignment/>
      <protection/>
    </xf>
    <xf numFmtId="0" fontId="28" fillId="0" borderId="0" xfId="965" applyFont="1" applyBorder="1">
      <alignment/>
      <protection/>
    </xf>
    <xf numFmtId="0" fontId="28" fillId="0" borderId="0" xfId="965" applyFont="1" applyAlignment="1">
      <alignment horizontal="right"/>
      <protection/>
    </xf>
    <xf numFmtId="0" fontId="115" fillId="0" borderId="0" xfId="965" applyFont="1" applyAlignment="1">
      <alignment horizontal="center" vertical="center" wrapText="1"/>
      <protection/>
    </xf>
    <xf numFmtId="0" fontId="3" fillId="0" borderId="4" xfId="964" applyFont="1" applyBorder="1" applyAlignment="1">
      <alignment horizontal="center" vertical="center" wrapText="1"/>
      <protection/>
    </xf>
    <xf numFmtId="0" fontId="3" fillId="0" borderId="0" xfId="964" applyFont="1" applyBorder="1" applyAlignment="1">
      <alignment horizontal="center" vertical="center" wrapText="1"/>
      <protection/>
    </xf>
    <xf numFmtId="0" fontId="28" fillId="0" borderId="36" xfId="965" applyFont="1" applyBorder="1" applyAlignment="1">
      <alignment horizontal="center"/>
      <protection/>
    </xf>
    <xf numFmtId="167" fontId="28" fillId="0" borderId="37" xfId="965" applyNumberFormat="1" applyFont="1" applyBorder="1" applyAlignment="1">
      <alignment horizontal="center"/>
      <protection/>
    </xf>
    <xf numFmtId="2" fontId="28" fillId="0" borderId="0" xfId="965" applyNumberFormat="1" applyFont="1" applyBorder="1" applyAlignment="1">
      <alignment horizontal="center"/>
      <protection/>
    </xf>
    <xf numFmtId="1" fontId="28" fillId="0" borderId="0" xfId="965" applyNumberFormat="1" applyFont="1" applyBorder="1" applyAlignment="1">
      <alignment horizontal="center" wrapText="1"/>
      <protection/>
    </xf>
    <xf numFmtId="0" fontId="116" fillId="0" borderId="0" xfId="965" applyFont="1" applyBorder="1" applyAlignment="1">
      <alignment horizontal="left"/>
      <protection/>
    </xf>
    <xf numFmtId="199" fontId="28" fillId="0" borderId="4" xfId="965" applyNumberFormat="1" applyFont="1" applyBorder="1" applyAlignment="1">
      <alignment horizontal="center"/>
      <protection/>
    </xf>
    <xf numFmtId="1" fontId="28" fillId="0" borderId="4" xfId="965" applyNumberFormat="1" applyFont="1" applyBorder="1" applyAlignment="1">
      <alignment horizontal="center"/>
      <protection/>
    </xf>
    <xf numFmtId="1" fontId="28" fillId="0" borderId="0" xfId="965" applyNumberFormat="1" applyFont="1" applyBorder="1" applyAlignment="1">
      <alignment horizontal="center"/>
      <protection/>
    </xf>
    <xf numFmtId="2" fontId="110" fillId="0" borderId="4" xfId="965" applyNumberFormat="1" applyFont="1" applyFill="1" applyBorder="1" applyAlignment="1">
      <alignment horizontal="right"/>
      <protection/>
    </xf>
    <xf numFmtId="167" fontId="110" fillId="0" borderId="4" xfId="965" applyNumberFormat="1" applyFont="1" applyFill="1" applyBorder="1" applyAlignment="1">
      <alignment horizontal="right"/>
      <protection/>
    </xf>
    <xf numFmtId="199" fontId="110" fillId="0" borderId="0" xfId="965" applyNumberFormat="1" applyFont="1" applyFill="1" applyBorder="1" applyAlignment="1">
      <alignment horizontal="right"/>
      <protection/>
    </xf>
    <xf numFmtId="2" fontId="28" fillId="0" borderId="0" xfId="965" applyNumberFormat="1" applyFont="1" applyBorder="1" applyAlignment="1">
      <alignment horizontal="right"/>
      <protection/>
    </xf>
    <xf numFmtId="2" fontId="116" fillId="0" borderId="0" xfId="965" applyNumberFormat="1" applyFont="1" applyBorder="1" applyAlignment="1">
      <alignment horizontal="center"/>
      <protection/>
    </xf>
    <xf numFmtId="16" fontId="28" fillId="0" borderId="4" xfId="965" applyNumberFormat="1" applyFont="1" applyBorder="1" applyAlignment="1">
      <alignment horizontal="center"/>
      <protection/>
    </xf>
    <xf numFmtId="2" fontId="28" fillId="0" borderId="0" xfId="965" applyNumberFormat="1" applyFont="1" applyAlignment="1">
      <alignment horizontal="right"/>
      <protection/>
    </xf>
    <xf numFmtId="2" fontId="28" fillId="0" borderId="4" xfId="965" applyNumberFormat="1" applyFont="1" applyFill="1" applyBorder="1" applyAlignment="1">
      <alignment horizontal="center"/>
      <protection/>
    </xf>
    <xf numFmtId="2" fontId="28" fillId="0" borderId="0" xfId="965" applyNumberFormat="1" applyFont="1" applyFill="1" applyBorder="1" applyAlignment="1">
      <alignment horizontal="center"/>
      <protection/>
    </xf>
    <xf numFmtId="167" fontId="28" fillId="0" borderId="0" xfId="965" applyNumberFormat="1" applyFont="1" applyBorder="1" applyAlignment="1">
      <alignment horizontal="center"/>
      <protection/>
    </xf>
    <xf numFmtId="199" fontId="28" fillId="0" borderId="4" xfId="965" applyNumberFormat="1" applyFont="1" applyFill="1" applyBorder="1" applyAlignment="1">
      <alignment horizontal="center"/>
      <protection/>
    </xf>
    <xf numFmtId="199" fontId="28" fillId="0" borderId="0" xfId="965" applyNumberFormat="1" applyFont="1" applyBorder="1" applyAlignment="1">
      <alignment horizontal="center"/>
      <protection/>
    </xf>
    <xf numFmtId="2" fontId="110" fillId="0" borderId="4" xfId="965" applyNumberFormat="1" applyFont="1" applyFill="1" applyBorder="1">
      <alignment/>
      <protection/>
    </xf>
    <xf numFmtId="167" fontId="110" fillId="0" borderId="4" xfId="965" applyNumberFormat="1" applyFont="1" applyBorder="1">
      <alignment/>
      <protection/>
    </xf>
    <xf numFmtId="2" fontId="28" fillId="0" borderId="4" xfId="965" applyNumberFormat="1" applyFont="1" applyBorder="1" applyAlignment="1">
      <alignment horizontal="center"/>
      <protection/>
    </xf>
    <xf numFmtId="167" fontId="110" fillId="0" borderId="4" xfId="965" applyNumberFormat="1" applyFont="1" applyFill="1" applyBorder="1">
      <alignment/>
      <protection/>
    </xf>
    <xf numFmtId="0" fontId="3" fillId="0" borderId="4" xfId="965" applyFont="1" applyBorder="1" applyAlignment="1">
      <alignment wrapText="1"/>
      <protection/>
    </xf>
    <xf numFmtId="0" fontId="3" fillId="0" borderId="4" xfId="965" applyFont="1" applyBorder="1" applyAlignment="1">
      <alignment horizontal="center" wrapText="1"/>
      <protection/>
    </xf>
    <xf numFmtId="200" fontId="108" fillId="0" borderId="4" xfId="965" applyNumberFormat="1" applyFont="1" applyFill="1" applyBorder="1" applyAlignment="1">
      <alignment wrapText="1"/>
      <protection/>
    </xf>
    <xf numFmtId="200" fontId="108" fillId="0" borderId="0" xfId="965" applyNumberFormat="1" applyFont="1" applyFill="1" applyBorder="1" applyAlignment="1">
      <alignment wrapText="1"/>
      <protection/>
    </xf>
    <xf numFmtId="0" fontId="3" fillId="0" borderId="4" xfId="965" applyFont="1" applyBorder="1" applyAlignment="1">
      <alignment horizontal="center" wrapText="1"/>
      <protection/>
    </xf>
    <xf numFmtId="167" fontId="3" fillId="0" borderId="4" xfId="965" applyNumberFormat="1" applyFont="1" applyBorder="1" applyAlignment="1">
      <alignment wrapText="1"/>
      <protection/>
    </xf>
    <xf numFmtId="167" fontId="3" fillId="0" borderId="0" xfId="965" applyNumberFormat="1" applyFont="1" applyBorder="1" applyAlignment="1">
      <alignment wrapText="1"/>
      <protection/>
    </xf>
    <xf numFmtId="0" fontId="3" fillId="0" borderId="4" xfId="965" applyFont="1" applyBorder="1" applyAlignment="1">
      <alignment horizontal="left" wrapText="1"/>
      <protection/>
    </xf>
    <xf numFmtId="167" fontId="117" fillId="0" borderId="4" xfId="965" applyNumberFormat="1" applyFont="1" applyBorder="1" applyAlignment="1">
      <alignment wrapText="1"/>
      <protection/>
    </xf>
    <xf numFmtId="167" fontId="117" fillId="0" borderId="0" xfId="965" applyNumberFormat="1" applyFont="1" applyBorder="1" applyAlignment="1">
      <alignment wrapText="1"/>
      <protection/>
    </xf>
    <xf numFmtId="0" fontId="28" fillId="0" borderId="4" xfId="965" applyFont="1" applyBorder="1" applyAlignment="1">
      <alignment horizontal="left" vertical="center"/>
      <protection/>
    </xf>
    <xf numFmtId="0" fontId="28" fillId="0" borderId="34" xfId="965" applyFont="1" applyBorder="1" applyAlignment="1">
      <alignment horizontal="right"/>
      <protection/>
    </xf>
    <xf numFmtId="0" fontId="28" fillId="0" borderId="38" xfId="965" applyFont="1" applyBorder="1">
      <alignment/>
      <protection/>
    </xf>
    <xf numFmtId="167" fontId="28" fillId="0" borderId="0" xfId="965" applyNumberFormat="1" applyFont="1" applyBorder="1">
      <alignment/>
      <protection/>
    </xf>
    <xf numFmtId="199" fontId="28" fillId="0" borderId="39" xfId="965" applyNumberFormat="1" applyFont="1" applyBorder="1">
      <alignment/>
      <protection/>
    </xf>
    <xf numFmtId="0" fontId="28" fillId="0" borderId="4" xfId="965" applyFont="1" applyBorder="1">
      <alignment/>
      <protection/>
    </xf>
    <xf numFmtId="0" fontId="28" fillId="0" borderId="40" xfId="965" applyFont="1" applyBorder="1">
      <alignment/>
      <protection/>
    </xf>
    <xf numFmtId="2" fontId="28" fillId="0" borderId="4" xfId="965" applyNumberFormat="1" applyFont="1" applyBorder="1">
      <alignment/>
      <protection/>
    </xf>
    <xf numFmtId="0" fontId="28" fillId="0" borderId="41" xfId="965" applyFont="1" applyBorder="1">
      <alignment/>
      <protection/>
    </xf>
    <xf numFmtId="2" fontId="110" fillId="0" borderId="42" xfId="965" applyNumberFormat="1" applyFont="1" applyBorder="1">
      <alignment/>
      <protection/>
    </xf>
    <xf numFmtId="1" fontId="110" fillId="0" borderId="43" xfId="965" applyNumberFormat="1" applyFont="1" applyBorder="1">
      <alignment/>
      <protection/>
    </xf>
    <xf numFmtId="1" fontId="28" fillId="0" borderId="38" xfId="965" applyNumberFormat="1" applyFont="1" applyBorder="1">
      <alignment/>
      <protection/>
    </xf>
    <xf numFmtId="203" fontId="110" fillId="0" borderId="39" xfId="965" applyNumberFormat="1" applyFont="1" applyBorder="1">
      <alignment/>
      <protection/>
    </xf>
    <xf numFmtId="0" fontId="28" fillId="69" borderId="0" xfId="965" applyFont="1" applyFill="1" applyBorder="1" applyAlignment="1">
      <alignment horizontal="left"/>
      <protection/>
    </xf>
    <xf numFmtId="0" fontId="28" fillId="0" borderId="0" xfId="965" applyFont="1" applyBorder="1" applyAlignment="1">
      <alignment wrapText="1"/>
      <protection/>
    </xf>
    <xf numFmtId="2" fontId="28" fillId="0" borderId="0" xfId="965" applyNumberFormat="1" applyFont="1" applyBorder="1">
      <alignment/>
      <protection/>
    </xf>
    <xf numFmtId="1" fontId="28" fillId="0" borderId="41" xfId="965" applyNumberFormat="1" applyFont="1" applyBorder="1">
      <alignment/>
      <protection/>
    </xf>
    <xf numFmtId="1" fontId="28" fillId="0" borderId="42" xfId="965" applyNumberFormat="1" applyFont="1" applyBorder="1">
      <alignment/>
      <protection/>
    </xf>
    <xf numFmtId="0" fontId="28" fillId="0" borderId="43" xfId="965" applyFont="1" applyBorder="1">
      <alignment/>
      <protection/>
    </xf>
    <xf numFmtId="0" fontId="28" fillId="0" borderId="0" xfId="965" applyFont="1" applyBorder="1" applyAlignment="1">
      <alignment horizontal="left"/>
      <protection/>
    </xf>
    <xf numFmtId="0" fontId="114" fillId="0" borderId="0" xfId="965" applyFont="1" applyBorder="1" applyAlignment="1">
      <alignment horizontal="left"/>
      <protection/>
    </xf>
    <xf numFmtId="0" fontId="114" fillId="0" borderId="0" xfId="965" applyFont="1" applyBorder="1" applyAlignment="1">
      <alignment wrapText="1"/>
      <protection/>
    </xf>
    <xf numFmtId="2" fontId="114" fillId="0" borderId="0" xfId="965" applyNumberFormat="1" applyFont="1" applyBorder="1" applyAlignment="1">
      <alignment horizontal="right"/>
      <protection/>
    </xf>
    <xf numFmtId="167" fontId="114" fillId="0" borderId="0" xfId="965" applyNumberFormat="1" applyFont="1">
      <alignment/>
      <protection/>
    </xf>
    <xf numFmtId="0" fontId="114" fillId="0" borderId="0" xfId="965" applyFont="1" applyBorder="1" applyAlignment="1">
      <alignment horizontal="center"/>
      <protection/>
    </xf>
    <xf numFmtId="2" fontId="114" fillId="0" borderId="0" xfId="965" applyNumberFormat="1" applyFont="1" applyBorder="1">
      <alignment/>
      <protection/>
    </xf>
    <xf numFmtId="0" fontId="28" fillId="0" borderId="35" xfId="965" applyFont="1" applyBorder="1">
      <alignment/>
      <protection/>
    </xf>
    <xf numFmtId="0" fontId="118" fillId="0" borderId="0" xfId="965" applyFont="1">
      <alignment/>
      <protection/>
    </xf>
    <xf numFmtId="2" fontId="118" fillId="0" borderId="0" xfId="965" applyNumberFormat="1" applyFont="1">
      <alignment/>
      <protection/>
    </xf>
    <xf numFmtId="199" fontId="28" fillId="0" borderId="0" xfId="965" applyNumberFormat="1" applyFont="1">
      <alignment/>
      <protection/>
    </xf>
    <xf numFmtId="0" fontId="114" fillId="0" borderId="0" xfId="965" applyFont="1" applyAlignment="1">
      <alignment horizontal="center"/>
      <protection/>
    </xf>
    <xf numFmtId="0" fontId="28" fillId="0" borderId="0" xfId="965" applyFont="1" applyAlignment="1">
      <alignment horizontal="left"/>
      <protection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4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131" fillId="0" borderId="4" xfId="583" applyBorder="1" applyAlignment="1">
      <alignment horizontal="center" vertical="center" wrapText="1"/>
    </xf>
    <xf numFmtId="0" fontId="3" fillId="93" borderId="45" xfId="0" applyFont="1" applyFill="1" applyBorder="1" applyAlignment="1">
      <alignment horizontal="left" wrapText="1"/>
    </xf>
    <xf numFmtId="0" fontId="3" fillId="93" borderId="0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118" fillId="0" borderId="0" xfId="965" applyFont="1" applyAlignment="1">
      <alignment horizontal="center" wrapText="1"/>
      <protection/>
    </xf>
    <xf numFmtId="0" fontId="28" fillId="0" borderId="46" xfId="965" applyFont="1" applyBorder="1" applyAlignment="1">
      <alignment horizontal="center"/>
      <protection/>
    </xf>
    <xf numFmtId="2" fontId="114" fillId="0" borderId="0" xfId="965" applyNumberFormat="1" applyFont="1" applyBorder="1" applyAlignment="1">
      <alignment horizontal="center"/>
      <protection/>
    </xf>
    <xf numFmtId="0" fontId="115" fillId="0" borderId="0" xfId="965" applyFont="1" applyAlignment="1">
      <alignment horizontal="center" vertical="center" wrapText="1"/>
      <protection/>
    </xf>
    <xf numFmtId="0" fontId="28" fillId="0" borderId="4" xfId="965" applyFont="1" applyBorder="1" applyAlignment="1">
      <alignment horizontal="center"/>
      <protection/>
    </xf>
    <xf numFmtId="0" fontId="28" fillId="0" borderId="4" xfId="965" applyFont="1" applyBorder="1" applyAlignment="1">
      <alignment horizontal="center" vertical="center" wrapText="1"/>
      <protection/>
    </xf>
    <xf numFmtId="0" fontId="3" fillId="0" borderId="47" xfId="964" applyFont="1" applyBorder="1" applyAlignment="1">
      <alignment horizontal="center" vertical="center" wrapText="1"/>
      <protection/>
    </xf>
    <xf numFmtId="0" fontId="3" fillId="0" borderId="37" xfId="964" applyFont="1" applyBorder="1" applyAlignment="1">
      <alignment horizontal="center" vertical="center" wrapText="1"/>
      <protection/>
    </xf>
    <xf numFmtId="0" fontId="106" fillId="0" borderId="0" xfId="965" applyFont="1" applyAlignment="1">
      <alignment horizontal="center" vertical="center" wrapText="1"/>
      <protection/>
    </xf>
    <xf numFmtId="2" fontId="114" fillId="0" borderId="0" xfId="965" applyNumberFormat="1" applyFont="1" applyAlignment="1">
      <alignment horizontal="right"/>
      <protection/>
    </xf>
    <xf numFmtId="0" fontId="28" fillId="0" borderId="0" xfId="964" applyFont="1">
      <alignment/>
      <protection/>
    </xf>
    <xf numFmtId="0" fontId="114" fillId="0" borderId="0" xfId="964" applyFont="1">
      <alignment/>
      <protection/>
    </xf>
    <xf numFmtId="0" fontId="114" fillId="0" borderId="0" xfId="964" applyFont="1" applyAlignment="1">
      <alignment horizontal="center"/>
      <protection/>
    </xf>
    <xf numFmtId="0" fontId="106" fillId="0" borderId="0" xfId="964" applyFont="1">
      <alignment/>
      <protection/>
    </xf>
    <xf numFmtId="199" fontId="106" fillId="0" borderId="4" xfId="964" applyNumberFormat="1" applyFont="1" applyBorder="1">
      <alignment/>
      <protection/>
    </xf>
    <xf numFmtId="0" fontId="106" fillId="0" borderId="4" xfId="964" applyFont="1" applyBorder="1">
      <alignment/>
      <protection/>
    </xf>
    <xf numFmtId="0" fontId="28" fillId="0" borderId="4" xfId="964" applyFont="1" applyBorder="1" applyAlignment="1">
      <alignment horizontal="center" vertical="center"/>
      <protection/>
    </xf>
    <xf numFmtId="199" fontId="28" fillId="0" borderId="0" xfId="964" applyNumberFormat="1" applyFont="1">
      <alignment/>
      <protection/>
    </xf>
    <xf numFmtId="2" fontId="28" fillId="0" borderId="0" xfId="964" applyNumberFormat="1" applyFont="1">
      <alignment/>
      <protection/>
    </xf>
    <xf numFmtId="3" fontId="121" fillId="0" borderId="4" xfId="0" applyNumberFormat="1" applyFont="1" applyBorder="1" applyAlignment="1">
      <alignment wrapText="1"/>
    </xf>
    <xf numFmtId="164" fontId="121" fillId="0" borderId="4" xfId="0" applyNumberFormat="1" applyFont="1" applyBorder="1" applyAlignment="1">
      <alignment wrapText="1"/>
    </xf>
    <xf numFmtId="164" fontId="121" fillId="0" borderId="4" xfId="0" applyNumberFormat="1" applyFont="1" applyFill="1" applyBorder="1" applyAlignment="1">
      <alignment wrapText="1"/>
    </xf>
    <xf numFmtId="0" fontId="61" fillId="0" borderId="4" xfId="0" applyFont="1" applyBorder="1" applyAlignment="1">
      <alignment wrapText="1"/>
    </xf>
    <xf numFmtId="0" fontId="61" fillId="0" borderId="4" xfId="0" applyFont="1" applyBorder="1" applyAlignment="1">
      <alignment horizontal="center"/>
    </xf>
    <xf numFmtId="167" fontId="106" fillId="0" borderId="4" xfId="964" applyNumberFormat="1" applyFont="1" applyBorder="1">
      <alignment/>
      <protection/>
    </xf>
    <xf numFmtId="1" fontId="106" fillId="0" borderId="4" xfId="964" applyNumberFormat="1" applyFont="1" applyBorder="1">
      <alignment/>
      <protection/>
    </xf>
    <xf numFmtId="2" fontId="106" fillId="0" borderId="4" xfId="964" applyNumberFormat="1" applyFont="1" applyFill="1" applyBorder="1">
      <alignment/>
      <protection/>
    </xf>
    <xf numFmtId="1" fontId="114" fillId="0" borderId="4" xfId="964" applyNumberFormat="1" applyFont="1" applyBorder="1">
      <alignment/>
      <protection/>
    </xf>
    <xf numFmtId="49" fontId="122" fillId="0" borderId="4" xfId="0" applyNumberFormat="1" applyFont="1" applyFill="1" applyBorder="1" applyAlignment="1">
      <alignment wrapText="1"/>
    </xf>
    <xf numFmtId="49" fontId="0" fillId="0" borderId="4" xfId="0" applyNumberFormat="1" applyFont="1" applyBorder="1" applyAlignment="1">
      <alignment wrapText="1"/>
    </xf>
    <xf numFmtId="49" fontId="0" fillId="0" borderId="4" xfId="0" applyNumberFormat="1" applyFont="1" applyBorder="1" applyAlignment="1">
      <alignment horizontal="center" wrapText="1"/>
    </xf>
    <xf numFmtId="0" fontId="122" fillId="0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167" fontId="114" fillId="0" borderId="4" xfId="964" applyNumberFormat="1" applyFont="1" applyBorder="1">
      <alignment/>
      <protection/>
    </xf>
    <xf numFmtId="167" fontId="114" fillId="0" borderId="4" xfId="964" applyNumberFormat="1" applyFont="1" applyFill="1" applyBorder="1">
      <alignment/>
      <protection/>
    </xf>
    <xf numFmtId="0" fontId="114" fillId="0" borderId="4" xfId="964" applyFont="1" applyBorder="1">
      <alignment/>
      <protection/>
    </xf>
    <xf numFmtId="1" fontId="28" fillId="0" borderId="0" xfId="964" applyNumberFormat="1" applyFont="1">
      <alignment/>
      <protection/>
    </xf>
    <xf numFmtId="0" fontId="0" fillId="0" borderId="4" xfId="0" applyFont="1" applyBorder="1" applyAlignment="1">
      <alignment horizontal="center"/>
    </xf>
    <xf numFmtId="167" fontId="28" fillId="0" borderId="0" xfId="964" applyNumberFormat="1" applyFont="1">
      <alignment/>
      <protection/>
    </xf>
    <xf numFmtId="167" fontId="106" fillId="0" borderId="4" xfId="964" applyNumberFormat="1" applyFont="1" applyBorder="1">
      <alignment/>
      <protection/>
    </xf>
    <xf numFmtId="1" fontId="106" fillId="0" borderId="4" xfId="964" applyNumberFormat="1" applyFont="1" applyBorder="1">
      <alignment/>
      <protection/>
    </xf>
    <xf numFmtId="167" fontId="121" fillId="0" borderId="4" xfId="0" applyNumberFormat="1" applyFont="1" applyFill="1" applyBorder="1" applyAlignment="1">
      <alignment wrapText="1"/>
    </xf>
    <xf numFmtId="1" fontId="123" fillId="0" borderId="4" xfId="964" applyNumberFormat="1" applyFont="1" applyBorder="1">
      <alignment/>
      <protection/>
    </xf>
    <xf numFmtId="1" fontId="121" fillId="0" borderId="4" xfId="0" applyNumberFormat="1" applyFont="1" applyFill="1" applyBorder="1" applyAlignment="1">
      <alignment wrapText="1"/>
    </xf>
    <xf numFmtId="0" fontId="61" fillId="0" borderId="4" xfId="0" applyFont="1" applyBorder="1" applyAlignment="1">
      <alignment wrapText="1"/>
    </xf>
    <xf numFmtId="0" fontId="61" fillId="0" borderId="4" xfId="0" applyFont="1" applyBorder="1" applyAlignment="1">
      <alignment horizontal="center"/>
    </xf>
    <xf numFmtId="1" fontId="145" fillId="0" borderId="0" xfId="964" applyNumberFormat="1" applyFont="1">
      <alignment/>
      <protection/>
    </xf>
    <xf numFmtId="0" fontId="61" fillId="0" borderId="4" xfId="0" applyFont="1" applyFill="1" applyBorder="1" applyAlignment="1">
      <alignment wrapText="1"/>
    </xf>
    <xf numFmtId="1" fontId="122" fillId="0" borderId="4" xfId="0" applyNumberFormat="1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1" fontId="114" fillId="0" borderId="4" xfId="964" applyNumberFormat="1" applyFont="1" applyFill="1" applyBorder="1">
      <alignment/>
      <protection/>
    </xf>
    <xf numFmtId="2" fontId="114" fillId="0" borderId="4" xfId="964" applyNumberFormat="1" applyFont="1" applyBorder="1">
      <alignment/>
      <protection/>
    </xf>
    <xf numFmtId="2" fontId="122" fillId="0" borderId="4" xfId="0" applyNumberFormat="1" applyFont="1" applyFill="1" applyBorder="1" applyAlignment="1">
      <alignment wrapText="1"/>
    </xf>
    <xf numFmtId="0" fontId="0" fillId="0" borderId="4" xfId="0" applyBorder="1" applyAlignment="1">
      <alignment wrapText="1"/>
    </xf>
    <xf numFmtId="4" fontId="122" fillId="0" borderId="4" xfId="0" applyNumberFormat="1" applyFont="1" applyFill="1" applyBorder="1" applyAlignment="1">
      <alignment wrapText="1"/>
    </xf>
    <xf numFmtId="4" fontId="28" fillId="0" borderId="0" xfId="964" applyNumberFormat="1" applyFont="1">
      <alignment/>
      <protection/>
    </xf>
    <xf numFmtId="3" fontId="106" fillId="0" borderId="4" xfId="964" applyNumberFormat="1" applyFont="1" applyBorder="1">
      <alignment/>
      <protection/>
    </xf>
    <xf numFmtId="4" fontId="121" fillId="0" borderId="4" xfId="0" applyNumberFormat="1" applyFont="1" applyFill="1" applyBorder="1" applyAlignment="1">
      <alignment wrapText="1"/>
    </xf>
    <xf numFmtId="0" fontId="122" fillId="0" borderId="4" xfId="0" applyFont="1" applyFill="1" applyBorder="1" applyAlignment="1">
      <alignment wrapText="1"/>
    </xf>
    <xf numFmtId="167" fontId="121" fillId="0" borderId="4" xfId="0" applyNumberFormat="1" applyFont="1" applyFill="1" applyBorder="1" applyAlignment="1">
      <alignment wrapText="1"/>
    </xf>
    <xf numFmtId="164" fontId="121" fillId="0" borderId="4" xfId="0" applyNumberFormat="1" applyFont="1" applyFill="1" applyBorder="1" applyAlignment="1">
      <alignment wrapText="1"/>
    </xf>
    <xf numFmtId="2" fontId="106" fillId="0" borderId="4" xfId="964" applyNumberFormat="1" applyFont="1" applyFill="1" applyBorder="1">
      <alignment/>
      <protection/>
    </xf>
    <xf numFmtId="167" fontId="106" fillId="0" borderId="4" xfId="964" applyNumberFormat="1" applyFont="1" applyFill="1" applyBorder="1">
      <alignment/>
      <protection/>
    </xf>
    <xf numFmtId="3" fontId="121" fillId="0" borderId="4" xfId="0" applyNumberFormat="1" applyFont="1" applyFill="1" applyBorder="1" applyAlignment="1">
      <alignment wrapText="1"/>
    </xf>
    <xf numFmtId="0" fontId="28" fillId="0" borderId="0" xfId="964" applyFont="1" applyBorder="1">
      <alignment/>
      <protection/>
    </xf>
    <xf numFmtId="167" fontId="122" fillId="0" borderId="4" xfId="0" applyNumberFormat="1" applyFont="1" applyFill="1" applyBorder="1" applyAlignment="1">
      <alignment wrapText="1"/>
    </xf>
    <xf numFmtId="1" fontId="106" fillId="0" borderId="0" xfId="964" applyNumberFormat="1" applyFont="1" applyBorder="1">
      <alignment/>
      <protection/>
    </xf>
    <xf numFmtId="0" fontId="121" fillId="0" borderId="4" xfId="0" applyFont="1" applyFill="1" applyBorder="1" applyAlignment="1">
      <alignment wrapText="1"/>
    </xf>
    <xf numFmtId="0" fontId="3" fillId="94" borderId="4" xfId="964" applyFont="1" applyFill="1" applyBorder="1" applyAlignment="1">
      <alignment horizontal="center"/>
      <protection/>
    </xf>
    <xf numFmtId="0" fontId="3" fillId="0" borderId="4" xfId="964" applyFont="1" applyFill="1" applyBorder="1" applyAlignment="1">
      <alignment horizontal="center"/>
      <protection/>
    </xf>
    <xf numFmtId="0" fontId="27" fillId="0" borderId="0" xfId="964" applyFont="1">
      <alignment/>
      <protection/>
    </xf>
    <xf numFmtId="0" fontId="125" fillId="0" borderId="4" xfId="964" applyFont="1" applyBorder="1" applyAlignment="1">
      <alignment horizontal="center" vertical="center" wrapText="1"/>
      <protection/>
    </xf>
    <xf numFmtId="0" fontId="125" fillId="0" borderId="4" xfId="964" applyFont="1" applyFill="1" applyBorder="1" applyAlignment="1">
      <alignment horizontal="center" vertical="center" wrapText="1"/>
      <protection/>
    </xf>
    <xf numFmtId="0" fontId="27" fillId="0" borderId="4" xfId="964" applyFont="1" applyBorder="1" applyAlignment="1">
      <alignment horizontal="center" vertical="center" wrapText="1"/>
      <protection/>
    </xf>
    <xf numFmtId="0" fontId="28" fillId="0" borderId="0" xfId="964" applyFont="1" applyAlignment="1">
      <alignment horizontal="right"/>
      <protection/>
    </xf>
    <xf numFmtId="0" fontId="115" fillId="0" borderId="0" xfId="964" applyFont="1" applyAlignment="1">
      <alignment horizontal="center" wrapText="1"/>
      <protection/>
    </xf>
    <xf numFmtId="0" fontId="114" fillId="0" borderId="0" xfId="964" applyFont="1" applyAlignment="1">
      <alignment horizontal="right"/>
      <protection/>
    </xf>
  </cellXfs>
  <cellStyles count="1255">
    <cellStyle name="Normal" xfId="0"/>
    <cellStyle name="%" xfId="15"/>
    <cellStyle name="%_Inputs" xfId="16"/>
    <cellStyle name="%_Inputs (const)" xfId="17"/>
    <cellStyle name="%_Inputs Co" xfId="18"/>
    <cellStyle name="_1.30 в МРСК и РЭК - 28.04.09" xfId="19"/>
    <cellStyle name="_Model_RAB Мой" xfId="20"/>
    <cellStyle name="_Model_RAB_MRSK_svod" xfId="21"/>
    <cellStyle name="_АГ" xfId="22"/>
    <cellStyle name="_АГ_Xl0000015" xfId="23"/>
    <cellStyle name="_АГ_Расшифровка к ф.6 БП на 2009год" xfId="24"/>
    <cellStyle name="_выручка по присоединениям2" xfId="25"/>
    <cellStyle name="_Заявка на 2010-2012 в РЭК без РАБа" xfId="26"/>
    <cellStyle name="_Исходные данные для модели" xfId="27"/>
    <cellStyle name="_Книга1" xfId="28"/>
    <cellStyle name="_Книга1 2" xfId="29"/>
    <cellStyle name="_Книга1_Копия АРМ_БП_РСК_V10 0_20100213" xfId="30"/>
    <cellStyle name="_Книга1_Копия АРМ_БП_РСК_V10 0_20100213 2" xfId="31"/>
    <cellStyle name="_МОДЕЛЬ_1 (2)" xfId="32"/>
    <cellStyle name="_НВВ 2009 постатейно свод по филиалам_09_02_09" xfId="33"/>
    <cellStyle name="_НВВ 2009 постатейно свод по филиалам_для Валентина" xfId="34"/>
    <cellStyle name="_Омск" xfId="35"/>
    <cellStyle name="_ОПЕРАТИВКА ГПЭС апрель" xfId="36"/>
    <cellStyle name="_п.1.30" xfId="37"/>
    <cellStyle name="_пр 5 тариф RAB" xfId="38"/>
    <cellStyle name="_Предожение _ДБП_2009 г ( согласованные БП)  (2)" xfId="39"/>
    <cellStyle name="_ПРИЛ. 2003_ЧТЭ" xfId="40"/>
    <cellStyle name="_Приложение МТС-3-КС" xfId="41"/>
    <cellStyle name="_Приложение-МТС--2-1" xfId="42"/>
    <cellStyle name="_Расчет RAB_22072008" xfId="43"/>
    <cellStyle name="_Расчет RAB_Лен и МОЭСК_с 2010 года_14.04.2009_со сглаж_version 3.0_без ФСК" xfId="44"/>
    <cellStyle name="_Расчет тарифов на 2010 год 17,5%" xfId="45"/>
    <cellStyle name="_Расчет тарифов на 2010 год 17,5% согласовано МРСК" xfId="46"/>
    <cellStyle name="_Свод по ИПР (2)" xfId="47"/>
    <cellStyle name="_таблицы для расчетов28-04-08_2006-2009_прибыль корр_по ИА" xfId="48"/>
    <cellStyle name="_таблицы для расчетов28-04-08_2006-2009с ИА" xfId="49"/>
    <cellStyle name="_тарифы на 2010 год 17,5% со связью и ОКУ (ДУП)" xfId="50"/>
    <cellStyle name="_УЕ по программе RAB (1)" xfId="51"/>
    <cellStyle name="_ФЗП АК и Связи 2009 год (ММТС на ур. пож мин. факт инд. 2 кв.)" xfId="52"/>
    <cellStyle name="_Форма 6  РТК.xls(отчет по Адр пр. ЛО)" xfId="53"/>
    <cellStyle name="_формат по RAB" xfId="54"/>
    <cellStyle name="_Формат разбивки по МРСК_РСК" xfId="55"/>
    <cellStyle name="_Формат_для Согласования" xfId="56"/>
    <cellStyle name="_Шаблон для связи на 2010 год 17,5%" xfId="57"/>
    <cellStyle name="’ћѓћ‚›‰" xfId="58"/>
    <cellStyle name="”ќђќ‘ћ‚›‰" xfId="59"/>
    <cellStyle name="”љ‘ђћ‚ђќќ›‰" xfId="60"/>
    <cellStyle name="„…ќ…†ќ›‰" xfId="61"/>
    <cellStyle name="‡ђѓћ‹ћ‚ћљ1" xfId="62"/>
    <cellStyle name="‡ђѓћ‹ћ‚ћљ2" xfId="63"/>
    <cellStyle name="20% - Accent1" xfId="64"/>
    <cellStyle name="20% - Accent2" xfId="65"/>
    <cellStyle name="20% - Accent3" xfId="66"/>
    <cellStyle name="20% - Accent4" xfId="67"/>
    <cellStyle name="20% - Accent5" xfId="68"/>
    <cellStyle name="20% - Accent6" xfId="69"/>
    <cellStyle name="20% - Акцент1" xfId="70"/>
    <cellStyle name="20% - Акцент1 2" xfId="71"/>
    <cellStyle name="20% - Акцент1 3" xfId="72"/>
    <cellStyle name="20% - Акцент1 4" xfId="73"/>
    <cellStyle name="20% - Акцент1 5" xfId="74"/>
    <cellStyle name="20% - Акцент1 6" xfId="75"/>
    <cellStyle name="20% - Акцент1 7" xfId="76"/>
    <cellStyle name="20% - Акцент2" xfId="77"/>
    <cellStyle name="20% - Акцент2 2" xfId="78"/>
    <cellStyle name="20% - Акцент2 3" xfId="79"/>
    <cellStyle name="20% - Акцент2 4" xfId="80"/>
    <cellStyle name="20% - Акцент2 5" xfId="81"/>
    <cellStyle name="20% - Акцент2 6" xfId="82"/>
    <cellStyle name="20% - Акцент2 7" xfId="83"/>
    <cellStyle name="20% - Акцент3" xfId="84"/>
    <cellStyle name="20% - Акцент3 2" xfId="85"/>
    <cellStyle name="20% - Акцент3 3" xfId="86"/>
    <cellStyle name="20% - Акцент3 4" xfId="87"/>
    <cellStyle name="20% - Акцент3 5" xfId="88"/>
    <cellStyle name="20% - Акцент3 6" xfId="89"/>
    <cellStyle name="20% - Акцент3 7" xfId="90"/>
    <cellStyle name="20% - Акцент4" xfId="91"/>
    <cellStyle name="20% - Акцент4 2" xfId="92"/>
    <cellStyle name="20% - Акцент4 3" xfId="93"/>
    <cellStyle name="20% - Акцент4 4" xfId="94"/>
    <cellStyle name="20% - Акцент4 5" xfId="95"/>
    <cellStyle name="20% - Акцент4 6" xfId="96"/>
    <cellStyle name="20% - Акцент4 7" xfId="97"/>
    <cellStyle name="20% - Акцент5" xfId="98"/>
    <cellStyle name="20% - Акцент5 2" xfId="99"/>
    <cellStyle name="20% - Акцент5 3" xfId="100"/>
    <cellStyle name="20% - Акцент5 4" xfId="101"/>
    <cellStyle name="20% - Акцент5 5" xfId="102"/>
    <cellStyle name="20% - Акцент5 6" xfId="103"/>
    <cellStyle name="20% - Акцент5 7" xfId="104"/>
    <cellStyle name="20% - Акцент6" xfId="105"/>
    <cellStyle name="20% - Акцент6 2" xfId="106"/>
    <cellStyle name="20% - Акцент6 3" xfId="107"/>
    <cellStyle name="20% - Акцент6 4" xfId="108"/>
    <cellStyle name="20% - Акцент6 5" xfId="109"/>
    <cellStyle name="20% - Акцент6 6" xfId="110"/>
    <cellStyle name="20% - Акцент6 7" xfId="111"/>
    <cellStyle name="40% - Accent1" xfId="112"/>
    <cellStyle name="40% - Accent2" xfId="113"/>
    <cellStyle name="40% - Accent3" xfId="114"/>
    <cellStyle name="40% - Accent4" xfId="115"/>
    <cellStyle name="40% - Accent5" xfId="116"/>
    <cellStyle name="40% - Accent6" xfId="117"/>
    <cellStyle name="40% - Акцент1" xfId="118"/>
    <cellStyle name="40% - Акцент1 2" xfId="119"/>
    <cellStyle name="40% - Акцент1 3" xfId="120"/>
    <cellStyle name="40% - Акцент1 4" xfId="121"/>
    <cellStyle name="40% - Акцент1 5" xfId="122"/>
    <cellStyle name="40% - Акцент1 6" xfId="123"/>
    <cellStyle name="40% - Акцент1 7" xfId="124"/>
    <cellStyle name="40% - Акцент2" xfId="125"/>
    <cellStyle name="40% - Акцент2 2" xfId="126"/>
    <cellStyle name="40% - Акцент2 3" xfId="127"/>
    <cellStyle name="40% - Акцент2 4" xfId="128"/>
    <cellStyle name="40% - Акцент2 5" xfId="129"/>
    <cellStyle name="40% - Акцент2 6" xfId="130"/>
    <cellStyle name="40% - Акцент2 7" xfId="131"/>
    <cellStyle name="40% - Акцент3" xfId="132"/>
    <cellStyle name="40% - Акцент3 2" xfId="133"/>
    <cellStyle name="40% - Акцент3 3" xfId="134"/>
    <cellStyle name="40% - Акцент3 4" xfId="135"/>
    <cellStyle name="40% - Акцент3 5" xfId="136"/>
    <cellStyle name="40% - Акцент3 6" xfId="137"/>
    <cellStyle name="40% - Акцент3 7" xfId="138"/>
    <cellStyle name="40% - Акцент4" xfId="139"/>
    <cellStyle name="40% - Акцент4 2" xfId="140"/>
    <cellStyle name="40% - Акцент4 3" xfId="141"/>
    <cellStyle name="40% - Акцент4 4" xfId="142"/>
    <cellStyle name="40% - Акцент4 5" xfId="143"/>
    <cellStyle name="40% - Акцент4 6" xfId="144"/>
    <cellStyle name="40% - Акцент4 7" xfId="145"/>
    <cellStyle name="40% - Акцент5" xfId="146"/>
    <cellStyle name="40% - Акцент5 2" xfId="147"/>
    <cellStyle name="40% - Акцент5 3" xfId="148"/>
    <cellStyle name="40% - Акцент5 4" xfId="149"/>
    <cellStyle name="40% - Акцент5 5" xfId="150"/>
    <cellStyle name="40% - Акцент5 6" xfId="151"/>
    <cellStyle name="40% - Акцент5 7" xfId="152"/>
    <cellStyle name="40% - Акцент6" xfId="153"/>
    <cellStyle name="40% - Акцент6 2" xfId="154"/>
    <cellStyle name="40% - Акцент6 3" xfId="155"/>
    <cellStyle name="40% - Акцент6 4" xfId="156"/>
    <cellStyle name="40% - Акцент6 5" xfId="157"/>
    <cellStyle name="40% - Акцент6 6" xfId="158"/>
    <cellStyle name="40% - Акцент6 7" xfId="159"/>
    <cellStyle name="60% - Accent1" xfId="160"/>
    <cellStyle name="60% - Accent2" xfId="161"/>
    <cellStyle name="60% - Accent3" xfId="162"/>
    <cellStyle name="60% - Accent4" xfId="163"/>
    <cellStyle name="60% - Accent5" xfId="164"/>
    <cellStyle name="60% - Accent6" xfId="165"/>
    <cellStyle name="60% - Акцент1" xfId="166"/>
    <cellStyle name="60% - Акцент1 2" xfId="167"/>
    <cellStyle name="60% - Акцент1 3" xfId="168"/>
    <cellStyle name="60% - Акцент1 4" xfId="169"/>
    <cellStyle name="60% - Акцент1 5" xfId="170"/>
    <cellStyle name="60% - Акцент1 6" xfId="171"/>
    <cellStyle name="60% - Акцент1 7" xfId="172"/>
    <cellStyle name="60% - Акцент2" xfId="173"/>
    <cellStyle name="60% - Акцент2 2" xfId="174"/>
    <cellStyle name="60% - Акцент2 3" xfId="175"/>
    <cellStyle name="60% - Акцент2 4" xfId="176"/>
    <cellStyle name="60% - Акцент2 5" xfId="177"/>
    <cellStyle name="60% - Акцент2 6" xfId="178"/>
    <cellStyle name="60% - Акцент2 7" xfId="179"/>
    <cellStyle name="60% - Акцент3" xfId="180"/>
    <cellStyle name="60% - Акцент3 2" xfId="181"/>
    <cellStyle name="60% - Акцент3 3" xfId="182"/>
    <cellStyle name="60% - Акцент3 4" xfId="183"/>
    <cellStyle name="60% - Акцент3 5" xfId="184"/>
    <cellStyle name="60% - Акцент3 6" xfId="185"/>
    <cellStyle name="60% - Акцент3 7" xfId="186"/>
    <cellStyle name="60% - Акцент4" xfId="187"/>
    <cellStyle name="60% - Акцент4 2" xfId="188"/>
    <cellStyle name="60% - Акцент4 3" xfId="189"/>
    <cellStyle name="60% - Акцент4 4" xfId="190"/>
    <cellStyle name="60% - Акцент4 5" xfId="191"/>
    <cellStyle name="60% - Акцент4 6" xfId="192"/>
    <cellStyle name="60% - Акцент4 7" xfId="193"/>
    <cellStyle name="60% - Акцент5" xfId="194"/>
    <cellStyle name="60% - Акцент5 2" xfId="195"/>
    <cellStyle name="60% - Акцент5 3" xfId="196"/>
    <cellStyle name="60% - Акцент5 4" xfId="197"/>
    <cellStyle name="60% - Акцент5 5" xfId="198"/>
    <cellStyle name="60% - Акцент5 6" xfId="199"/>
    <cellStyle name="60% - Акцент5 7" xfId="200"/>
    <cellStyle name="60% - Акцент6" xfId="201"/>
    <cellStyle name="60% - Акцент6 2" xfId="202"/>
    <cellStyle name="60% - Акцент6 3" xfId="203"/>
    <cellStyle name="60% - Акцент6 4" xfId="204"/>
    <cellStyle name="60% - Акцент6 5" xfId="205"/>
    <cellStyle name="60% - Акцент6 6" xfId="206"/>
    <cellStyle name="60% - Акцент6 7" xfId="207"/>
    <cellStyle name="Accent1" xfId="208"/>
    <cellStyle name="Accent1 - 20%" xfId="209"/>
    <cellStyle name="Accent1 - 40%" xfId="210"/>
    <cellStyle name="Accent1 - 60%" xfId="211"/>
    <cellStyle name="Accent1 2" xfId="212"/>
    <cellStyle name="Accent1 3" xfId="213"/>
    <cellStyle name="Accent1 4" xfId="214"/>
    <cellStyle name="Accent1 5" xfId="215"/>
    <cellStyle name="Accent1 6" xfId="216"/>
    <cellStyle name="Accent1 7" xfId="217"/>
    <cellStyle name="Accent1_Тариф 2016 электрос" xfId="218"/>
    <cellStyle name="Accent2" xfId="219"/>
    <cellStyle name="Accent2 - 20%" xfId="220"/>
    <cellStyle name="Accent2 - 40%" xfId="221"/>
    <cellStyle name="Accent2 - 60%" xfId="222"/>
    <cellStyle name="Accent2 2" xfId="223"/>
    <cellStyle name="Accent2 3" xfId="224"/>
    <cellStyle name="Accent2 4" xfId="225"/>
    <cellStyle name="Accent2 5" xfId="226"/>
    <cellStyle name="Accent2 6" xfId="227"/>
    <cellStyle name="Accent2 7" xfId="228"/>
    <cellStyle name="Accent2_Тариф 2016 электрос" xfId="229"/>
    <cellStyle name="Accent3" xfId="230"/>
    <cellStyle name="Accent3 - 20%" xfId="231"/>
    <cellStyle name="Accent3 - 40%" xfId="232"/>
    <cellStyle name="Accent3 - 60%" xfId="233"/>
    <cellStyle name="Accent3 2" xfId="234"/>
    <cellStyle name="Accent3 3" xfId="235"/>
    <cellStyle name="Accent3 4" xfId="236"/>
    <cellStyle name="Accent3 5" xfId="237"/>
    <cellStyle name="Accent3 6" xfId="238"/>
    <cellStyle name="Accent3 7" xfId="239"/>
    <cellStyle name="Accent3_Тариф 2016 электрос" xfId="240"/>
    <cellStyle name="Accent4" xfId="241"/>
    <cellStyle name="Accent4 - 20%" xfId="242"/>
    <cellStyle name="Accent4 - 40%" xfId="243"/>
    <cellStyle name="Accent4 - 60%" xfId="244"/>
    <cellStyle name="Accent4 2" xfId="245"/>
    <cellStyle name="Accent4 3" xfId="246"/>
    <cellStyle name="Accent4 4" xfId="247"/>
    <cellStyle name="Accent4 5" xfId="248"/>
    <cellStyle name="Accent4 6" xfId="249"/>
    <cellStyle name="Accent4 7" xfId="250"/>
    <cellStyle name="Accent4_Тариф 2016 электрос" xfId="251"/>
    <cellStyle name="Accent5" xfId="252"/>
    <cellStyle name="Accent5 - 20%" xfId="253"/>
    <cellStyle name="Accent5 - 40%" xfId="254"/>
    <cellStyle name="Accent5 - 60%" xfId="255"/>
    <cellStyle name="Accent5 2" xfId="256"/>
    <cellStyle name="Accent5 3" xfId="257"/>
    <cellStyle name="Accent5 4" xfId="258"/>
    <cellStyle name="Accent5 5" xfId="259"/>
    <cellStyle name="Accent5 6" xfId="260"/>
    <cellStyle name="Accent5 7" xfId="261"/>
    <cellStyle name="Accent5_Тариф 2016 электрос" xfId="262"/>
    <cellStyle name="Accent6" xfId="263"/>
    <cellStyle name="Accent6 - 20%" xfId="264"/>
    <cellStyle name="Accent6 - 40%" xfId="265"/>
    <cellStyle name="Accent6 - 60%" xfId="266"/>
    <cellStyle name="Accent6 2" xfId="267"/>
    <cellStyle name="Accent6 3" xfId="268"/>
    <cellStyle name="Accent6 4" xfId="269"/>
    <cellStyle name="Accent6 5" xfId="270"/>
    <cellStyle name="Accent6 6" xfId="271"/>
    <cellStyle name="Accent6 7" xfId="272"/>
    <cellStyle name="Accent6_Тариф 2016 электрос" xfId="273"/>
    <cellStyle name="account" xfId="274"/>
    <cellStyle name="Accounting" xfId="275"/>
    <cellStyle name="Ăčďĺđńńűëęŕ" xfId="276"/>
    <cellStyle name="Áĺççŕůčňíűé" xfId="277"/>
    <cellStyle name="Äĺíĺćíűé [0]_(ňŕá 3č)" xfId="278"/>
    <cellStyle name="Äĺíĺćíűé_(ňŕá 3č)" xfId="279"/>
    <cellStyle name="Anna" xfId="280"/>
    <cellStyle name="AP_AR_UPS" xfId="281"/>
    <cellStyle name="BackGround_General" xfId="282"/>
    <cellStyle name="Bad" xfId="283"/>
    <cellStyle name="Bad 2" xfId="284"/>
    <cellStyle name="Bad 3" xfId="285"/>
    <cellStyle name="Bad 4" xfId="286"/>
    <cellStyle name="Bad 5" xfId="287"/>
    <cellStyle name="Bad 6" xfId="288"/>
    <cellStyle name="Bad 7" xfId="289"/>
    <cellStyle name="Bad_Тариф 2016 электрос" xfId="290"/>
    <cellStyle name="blank" xfId="291"/>
    <cellStyle name="Blue_Calculation" xfId="292"/>
    <cellStyle name="Calculation" xfId="293"/>
    <cellStyle name="Calculation 2" xfId="294"/>
    <cellStyle name="Calculation 3" xfId="295"/>
    <cellStyle name="Calculation 4" xfId="296"/>
    <cellStyle name="Calculation 5" xfId="297"/>
    <cellStyle name="Calculation 6" xfId="298"/>
    <cellStyle name="Calculation 7" xfId="299"/>
    <cellStyle name="Calculation_Тариф 2016 электрос" xfId="300"/>
    <cellStyle name="Check" xfId="301"/>
    <cellStyle name="Check Cell" xfId="302"/>
    <cellStyle name="Check Cell 2" xfId="303"/>
    <cellStyle name="Check Cell 3" xfId="304"/>
    <cellStyle name="Check Cell 4" xfId="305"/>
    <cellStyle name="Check Cell 5" xfId="306"/>
    <cellStyle name="Check Cell 6" xfId="307"/>
    <cellStyle name="Check Cell 7" xfId="308"/>
    <cellStyle name="Check Cell_Тариф 2016 электрос" xfId="309"/>
    <cellStyle name="Comma [0]_laroux" xfId="310"/>
    <cellStyle name="Comma_laroux" xfId="311"/>
    <cellStyle name="Comma0" xfId="312"/>
    <cellStyle name="Çŕůčňíűé" xfId="313"/>
    <cellStyle name="Currency [0]" xfId="314"/>
    <cellStyle name="Currency [0] 2" xfId="315"/>
    <cellStyle name="Currency [0] 3" xfId="316"/>
    <cellStyle name="Currency [0] 4" xfId="317"/>
    <cellStyle name="Currency_laroux" xfId="318"/>
    <cellStyle name="Currency0" xfId="319"/>
    <cellStyle name="Đ_x0010_" xfId="320"/>
    <cellStyle name="date" xfId="321"/>
    <cellStyle name="Dates" xfId="322"/>
    <cellStyle name="Dezimal [0]_Compiling Utility Macros" xfId="323"/>
    <cellStyle name="Dezimal_Compiling Utility Macros" xfId="324"/>
    <cellStyle name="E-mail" xfId="325"/>
    <cellStyle name="Emphasis 1" xfId="326"/>
    <cellStyle name="Emphasis 2" xfId="327"/>
    <cellStyle name="Emphasis 3" xfId="328"/>
    <cellStyle name="Euro" xfId="329"/>
    <cellStyle name="Euro 2" xfId="330"/>
    <cellStyle name="Euro 3" xfId="331"/>
    <cellStyle name="Euro 4" xfId="332"/>
    <cellStyle name="Euro 5" xfId="333"/>
    <cellStyle name="Euro 6" xfId="334"/>
    <cellStyle name="Euro 7" xfId="335"/>
    <cellStyle name="Excel Built-in Normal" xfId="336"/>
    <cellStyle name="Explanatory Text" xfId="337"/>
    <cellStyle name="Fixed" xfId="338"/>
    <cellStyle name="Footnotes" xfId="339"/>
    <cellStyle name="General_Ledger" xfId="340"/>
    <cellStyle name="Good" xfId="341"/>
    <cellStyle name="Good 2" xfId="342"/>
    <cellStyle name="Good 3" xfId="343"/>
    <cellStyle name="Good 4" xfId="344"/>
    <cellStyle name="Good 5" xfId="345"/>
    <cellStyle name="Good 6" xfId="346"/>
    <cellStyle name="Good 7" xfId="347"/>
    <cellStyle name="Good_Тариф 2016 электрос" xfId="348"/>
    <cellStyle name="Heading" xfId="349"/>
    <cellStyle name="Heading 1" xfId="350"/>
    <cellStyle name="Heading 1 2" xfId="351"/>
    <cellStyle name="Heading 1 3" xfId="352"/>
    <cellStyle name="Heading 1 4" xfId="353"/>
    <cellStyle name="Heading 1 5" xfId="354"/>
    <cellStyle name="Heading 1 6" xfId="355"/>
    <cellStyle name="Heading 1 7" xfId="356"/>
    <cellStyle name="Heading 1_Тариф 2016 электрос" xfId="357"/>
    <cellStyle name="Heading 2" xfId="358"/>
    <cellStyle name="Heading 2 2" xfId="359"/>
    <cellStyle name="Heading 2 3" xfId="360"/>
    <cellStyle name="Heading 2 4" xfId="361"/>
    <cellStyle name="Heading 2 5" xfId="362"/>
    <cellStyle name="Heading 2 6" xfId="363"/>
    <cellStyle name="Heading 2 7" xfId="364"/>
    <cellStyle name="Heading 3" xfId="365"/>
    <cellStyle name="Heading 3 2" xfId="366"/>
    <cellStyle name="Heading 3 3" xfId="367"/>
    <cellStyle name="Heading 3 4" xfId="368"/>
    <cellStyle name="Heading 3 5" xfId="369"/>
    <cellStyle name="Heading 3 6" xfId="370"/>
    <cellStyle name="Heading 3 7" xfId="371"/>
    <cellStyle name="Heading 3_Тариф 2016 электрос" xfId="372"/>
    <cellStyle name="Heading 4" xfId="373"/>
    <cellStyle name="Heading 4 2" xfId="374"/>
    <cellStyle name="Heading 4 3" xfId="375"/>
    <cellStyle name="Heading 4 4" xfId="376"/>
    <cellStyle name="Heading 4 5" xfId="377"/>
    <cellStyle name="Heading 4 6" xfId="378"/>
    <cellStyle name="Heading 4 7" xfId="379"/>
    <cellStyle name="Heading 4_Тариф 2016 электрос" xfId="380"/>
    <cellStyle name="Heading2" xfId="381"/>
    <cellStyle name="Hidden" xfId="382"/>
    <cellStyle name="Îáű÷íűé__FES" xfId="383"/>
    <cellStyle name="Îňęđűâŕâřŕ˙ń˙ ăčďĺđńńűëęŕ" xfId="384"/>
    <cellStyle name="Input" xfId="385"/>
    <cellStyle name="Input 2" xfId="386"/>
    <cellStyle name="Input 3" xfId="387"/>
    <cellStyle name="Input 4" xfId="388"/>
    <cellStyle name="Input 5" xfId="389"/>
    <cellStyle name="Input 6" xfId="390"/>
    <cellStyle name="Input 7" xfId="391"/>
    <cellStyle name="Input_Тариф 2016 электрос" xfId="392"/>
    <cellStyle name="Inputs" xfId="393"/>
    <cellStyle name="Inputs (const)" xfId="394"/>
    <cellStyle name="Inputs Co" xfId="395"/>
    <cellStyle name="Just_Table" xfId="396"/>
    <cellStyle name="LeftTitle" xfId="397"/>
    <cellStyle name="Linked Cell" xfId="398"/>
    <cellStyle name="Linked Cell 2" xfId="399"/>
    <cellStyle name="Linked Cell 3" xfId="400"/>
    <cellStyle name="Linked Cell 4" xfId="401"/>
    <cellStyle name="Linked Cell 5" xfId="402"/>
    <cellStyle name="Linked Cell 6" xfId="403"/>
    <cellStyle name="Linked Cell 7" xfId="404"/>
    <cellStyle name="Linked Cell_Тариф 2016 электрос" xfId="405"/>
    <cellStyle name="mystil" xfId="406"/>
    <cellStyle name="Neutral" xfId="407"/>
    <cellStyle name="Neutral 2" xfId="408"/>
    <cellStyle name="Neutral 3" xfId="409"/>
    <cellStyle name="Neutral 4" xfId="410"/>
    <cellStyle name="Neutral 5" xfId="411"/>
    <cellStyle name="Neutral 6" xfId="412"/>
    <cellStyle name="Neutral 7" xfId="413"/>
    <cellStyle name="Neutral_Тариф 2016 электрос" xfId="414"/>
    <cellStyle name="No_Input" xfId="415"/>
    <cellStyle name="Normal_38" xfId="416"/>
    <cellStyle name="Normal1" xfId="417"/>
    <cellStyle name="Note" xfId="418"/>
    <cellStyle name="Note 2" xfId="419"/>
    <cellStyle name="Note 3" xfId="420"/>
    <cellStyle name="Note 4" xfId="421"/>
    <cellStyle name="Note 5" xfId="422"/>
    <cellStyle name="Note 6" xfId="423"/>
    <cellStyle name="Note 7" xfId="424"/>
    <cellStyle name="Note_Тариф 2016 электрос" xfId="425"/>
    <cellStyle name="Ôčíŕíńîâűé [0]_(ňŕá 3č)" xfId="426"/>
    <cellStyle name="Ôčíŕíńîâűé_(ňŕá 3č)" xfId="427"/>
    <cellStyle name="Output" xfId="428"/>
    <cellStyle name="Output 2" xfId="429"/>
    <cellStyle name="Output 3" xfId="430"/>
    <cellStyle name="Output 4" xfId="431"/>
    <cellStyle name="Output 5" xfId="432"/>
    <cellStyle name="Output 6" xfId="433"/>
    <cellStyle name="Output 7" xfId="434"/>
    <cellStyle name="Output_Тариф 2016 электрос" xfId="435"/>
    <cellStyle name="PageHeading" xfId="436"/>
    <cellStyle name="Price_Body" xfId="437"/>
    <cellStyle name="QTitle" xfId="438"/>
    <cellStyle name="range" xfId="439"/>
    <cellStyle name="S0" xfId="440"/>
    <cellStyle name="S3_Лист4 (2)" xfId="441"/>
    <cellStyle name="SAPBEXaggData" xfId="442"/>
    <cellStyle name="SAPBEXaggDataEmph" xfId="443"/>
    <cellStyle name="SAPBEXaggItem" xfId="444"/>
    <cellStyle name="SAPBEXaggItemX" xfId="445"/>
    <cellStyle name="SAPBEXchaText" xfId="446"/>
    <cellStyle name="SAPBEXexcBad7" xfId="447"/>
    <cellStyle name="SAPBEXexcBad8" xfId="448"/>
    <cellStyle name="SAPBEXexcBad9" xfId="449"/>
    <cellStyle name="SAPBEXexcCritical4" xfId="450"/>
    <cellStyle name="SAPBEXexcCritical5" xfId="451"/>
    <cellStyle name="SAPBEXexcCritical6" xfId="452"/>
    <cellStyle name="SAPBEXexcGood1" xfId="453"/>
    <cellStyle name="SAPBEXexcGood2" xfId="454"/>
    <cellStyle name="SAPBEXexcGood3" xfId="455"/>
    <cellStyle name="SAPBEXfilterDrill" xfId="456"/>
    <cellStyle name="SAPBEXfilterItem" xfId="457"/>
    <cellStyle name="SAPBEXfilterText" xfId="458"/>
    <cellStyle name="SAPBEXformats" xfId="459"/>
    <cellStyle name="SAPBEXheaderItem" xfId="460"/>
    <cellStyle name="SAPBEXheaderText" xfId="461"/>
    <cellStyle name="SAPBEXHLevel0" xfId="462"/>
    <cellStyle name="SAPBEXHLevel0X" xfId="463"/>
    <cellStyle name="SAPBEXHLevel1" xfId="464"/>
    <cellStyle name="SAPBEXHLevel1X" xfId="465"/>
    <cellStyle name="SAPBEXHLevel2" xfId="466"/>
    <cellStyle name="SAPBEXHLevel2X" xfId="467"/>
    <cellStyle name="SAPBEXHLevel3" xfId="468"/>
    <cellStyle name="SAPBEXHLevel3X" xfId="469"/>
    <cellStyle name="SAPBEXinputData" xfId="470"/>
    <cellStyle name="SAPBEXinputData 2" xfId="471"/>
    <cellStyle name="SAPBEXinputData_Тариф 2016 электрос" xfId="472"/>
    <cellStyle name="SAPBEXresData" xfId="473"/>
    <cellStyle name="SAPBEXresDataEmph" xfId="474"/>
    <cellStyle name="SAPBEXresItem" xfId="475"/>
    <cellStyle name="SAPBEXresItemX" xfId="476"/>
    <cellStyle name="SAPBEXstdData" xfId="477"/>
    <cellStyle name="SAPBEXstdDataEmph" xfId="478"/>
    <cellStyle name="SAPBEXstdItem" xfId="479"/>
    <cellStyle name="SAPBEXstdItemX" xfId="480"/>
    <cellStyle name="SAPBEXtitle" xfId="481"/>
    <cellStyle name="SAPBEXundefined" xfId="482"/>
    <cellStyle name="SEM-BPS-data" xfId="483"/>
    <cellStyle name="SEM-BPS-head" xfId="484"/>
    <cellStyle name="SEM-BPS-headdata" xfId="485"/>
    <cellStyle name="SEM-BPS-headkey" xfId="486"/>
    <cellStyle name="SEM-BPS-input-on" xfId="487"/>
    <cellStyle name="SEM-BPS-key" xfId="488"/>
    <cellStyle name="SEM-BPS-sub1" xfId="489"/>
    <cellStyle name="SEM-BPS-sub2" xfId="490"/>
    <cellStyle name="SEM-BPS-total" xfId="491"/>
    <cellStyle name="Sheet Title" xfId="492"/>
    <cellStyle name="Show_Sell" xfId="493"/>
    <cellStyle name="Standard_Anpassen der Amortisation" xfId="494"/>
    <cellStyle name="Table" xfId="495"/>
    <cellStyle name="Table Heading" xfId="496"/>
    <cellStyle name="Title" xfId="497"/>
    <cellStyle name="Total" xfId="498"/>
    <cellStyle name="Total 2" xfId="499"/>
    <cellStyle name="Total 3" xfId="500"/>
    <cellStyle name="Total 4" xfId="501"/>
    <cellStyle name="Total 5" xfId="502"/>
    <cellStyle name="Total 6" xfId="503"/>
    <cellStyle name="Total 7" xfId="504"/>
    <cellStyle name="Validation" xfId="505"/>
    <cellStyle name="Warning Text" xfId="506"/>
    <cellStyle name="Warning Text 2" xfId="507"/>
    <cellStyle name="Warning Text 3" xfId="508"/>
    <cellStyle name="Warning Text 4" xfId="509"/>
    <cellStyle name="Warning Text 5" xfId="510"/>
    <cellStyle name="Warning Text 6" xfId="511"/>
    <cellStyle name="Warning Text 7" xfId="512"/>
    <cellStyle name="Warning Text_Тариф 2016 электрос" xfId="513"/>
    <cellStyle name="white" xfId="514"/>
    <cellStyle name="Wдhrung [0]_Compiling Utility Macros" xfId="515"/>
    <cellStyle name="Wдhrung_Compiling Utility Macros" xfId="516"/>
    <cellStyle name="YelNumbersCurr" xfId="517"/>
    <cellStyle name="Акцент1" xfId="518"/>
    <cellStyle name="Акцент1 2" xfId="519"/>
    <cellStyle name="Акцент1 3" xfId="520"/>
    <cellStyle name="Акцент1 4" xfId="521"/>
    <cellStyle name="Акцент1 5" xfId="522"/>
    <cellStyle name="Акцент1 6" xfId="523"/>
    <cellStyle name="Акцент1 7" xfId="524"/>
    <cellStyle name="Акцент2" xfId="525"/>
    <cellStyle name="Акцент2 2" xfId="526"/>
    <cellStyle name="Акцент2 3" xfId="527"/>
    <cellStyle name="Акцент2 4" xfId="528"/>
    <cellStyle name="Акцент2 5" xfId="529"/>
    <cellStyle name="Акцент2 6" xfId="530"/>
    <cellStyle name="Акцент2 7" xfId="531"/>
    <cellStyle name="Акцент3" xfId="532"/>
    <cellStyle name="Акцент3 2" xfId="533"/>
    <cellStyle name="Акцент3 3" xfId="534"/>
    <cellStyle name="Акцент3 4" xfId="535"/>
    <cellStyle name="Акцент3 5" xfId="536"/>
    <cellStyle name="Акцент3 6" xfId="537"/>
    <cellStyle name="Акцент3 7" xfId="538"/>
    <cellStyle name="Акцент4" xfId="539"/>
    <cellStyle name="Акцент4 2" xfId="540"/>
    <cellStyle name="Акцент4 3" xfId="541"/>
    <cellStyle name="Акцент4 4" xfId="542"/>
    <cellStyle name="Акцент4 5" xfId="543"/>
    <cellStyle name="Акцент4 6" xfId="544"/>
    <cellStyle name="Акцент4 7" xfId="545"/>
    <cellStyle name="Акцент5" xfId="546"/>
    <cellStyle name="Акцент5 2" xfId="547"/>
    <cellStyle name="Акцент5 3" xfId="548"/>
    <cellStyle name="Акцент5 4" xfId="549"/>
    <cellStyle name="Акцент5 5" xfId="550"/>
    <cellStyle name="Акцент5 6" xfId="551"/>
    <cellStyle name="Акцент5 7" xfId="552"/>
    <cellStyle name="Акцент6" xfId="553"/>
    <cellStyle name="Акцент6 2" xfId="554"/>
    <cellStyle name="Акцент6 3" xfId="555"/>
    <cellStyle name="Акцент6 4" xfId="556"/>
    <cellStyle name="Акцент6 5" xfId="557"/>
    <cellStyle name="Акцент6 6" xfId="558"/>
    <cellStyle name="Акцент6 7" xfId="559"/>
    <cellStyle name="Беззащитный" xfId="560"/>
    <cellStyle name="Ввод " xfId="561"/>
    <cellStyle name="Ввод  2" xfId="562"/>
    <cellStyle name="Ввод  3" xfId="563"/>
    <cellStyle name="Ввод  4" xfId="564"/>
    <cellStyle name="Ввод  5" xfId="565"/>
    <cellStyle name="Ввод  6" xfId="566"/>
    <cellStyle name="Ввод  7" xfId="567"/>
    <cellStyle name="Внешняя сылка" xfId="568"/>
    <cellStyle name="Вывод" xfId="569"/>
    <cellStyle name="Вывод 2" xfId="570"/>
    <cellStyle name="Вывод 3" xfId="571"/>
    <cellStyle name="Вывод 4" xfId="572"/>
    <cellStyle name="Вывод 5" xfId="573"/>
    <cellStyle name="Вывод 6" xfId="574"/>
    <cellStyle name="Вывод 7" xfId="575"/>
    <cellStyle name="Вычисление" xfId="576"/>
    <cellStyle name="Вычисление 2" xfId="577"/>
    <cellStyle name="Вычисление 3" xfId="578"/>
    <cellStyle name="Вычисление 4" xfId="579"/>
    <cellStyle name="Вычисление 5" xfId="580"/>
    <cellStyle name="Вычисление 6" xfId="581"/>
    <cellStyle name="Вычисление 7" xfId="582"/>
    <cellStyle name="Hyperlink" xfId="583"/>
    <cellStyle name="Гиперссылка 2" xfId="584"/>
    <cellStyle name="Currency" xfId="585"/>
    <cellStyle name="Currency [0]" xfId="586"/>
    <cellStyle name="Денежный 2" xfId="587"/>
    <cellStyle name="Заголовок" xfId="588"/>
    <cellStyle name="Заголовок 1" xfId="589"/>
    <cellStyle name="Заголовок 1 2" xfId="590"/>
    <cellStyle name="Заголовок 1 3" xfId="591"/>
    <cellStyle name="Заголовок 1 4" xfId="592"/>
    <cellStyle name="Заголовок 1 5" xfId="593"/>
    <cellStyle name="Заголовок 1 6" xfId="594"/>
    <cellStyle name="Заголовок 1 7" xfId="595"/>
    <cellStyle name="Заголовок 2" xfId="596"/>
    <cellStyle name="Заголовок 2 2" xfId="597"/>
    <cellStyle name="Заголовок 2 3" xfId="598"/>
    <cellStyle name="Заголовок 2 4" xfId="599"/>
    <cellStyle name="Заголовок 2 5" xfId="600"/>
    <cellStyle name="Заголовок 2 6" xfId="601"/>
    <cellStyle name="Заголовок 2 7" xfId="602"/>
    <cellStyle name="Заголовок 3" xfId="603"/>
    <cellStyle name="Заголовок 3 2" xfId="604"/>
    <cellStyle name="Заголовок 3 3" xfId="605"/>
    <cellStyle name="Заголовок 3 4" xfId="606"/>
    <cellStyle name="Заголовок 3 5" xfId="607"/>
    <cellStyle name="Заголовок 3 6" xfId="608"/>
    <cellStyle name="Заголовок 3 7" xfId="609"/>
    <cellStyle name="Заголовок 4" xfId="610"/>
    <cellStyle name="Заголовок 4 2" xfId="611"/>
    <cellStyle name="Заголовок 4 3" xfId="612"/>
    <cellStyle name="Заголовок 4 4" xfId="613"/>
    <cellStyle name="Заголовок 4 5" xfId="614"/>
    <cellStyle name="Заголовок 4 6" xfId="615"/>
    <cellStyle name="Заголовок 4 7" xfId="616"/>
    <cellStyle name="ЗаголовокСтолбца" xfId="617"/>
    <cellStyle name="Защитный" xfId="618"/>
    <cellStyle name="Значение" xfId="619"/>
    <cellStyle name="Зоголовок" xfId="620"/>
    <cellStyle name="зфпуруфвштп" xfId="621"/>
    <cellStyle name="Итог" xfId="622"/>
    <cellStyle name="Итог 2" xfId="623"/>
    <cellStyle name="Итог 3" xfId="624"/>
    <cellStyle name="Итог 4" xfId="625"/>
    <cellStyle name="Итог 5" xfId="626"/>
    <cellStyle name="Итог 6" xfId="627"/>
    <cellStyle name="Итог 7" xfId="628"/>
    <cellStyle name="Итого" xfId="629"/>
    <cellStyle name="йешеду" xfId="630"/>
    <cellStyle name="Контрольная ячейка" xfId="631"/>
    <cellStyle name="Контрольная ячейка 2" xfId="632"/>
    <cellStyle name="Контрольная ячейка 3" xfId="633"/>
    <cellStyle name="Контрольная ячейка 4" xfId="634"/>
    <cellStyle name="Контрольная ячейка 5" xfId="635"/>
    <cellStyle name="Контрольная ячейка 6" xfId="636"/>
    <cellStyle name="Контрольная ячейка 7" xfId="637"/>
    <cellStyle name="Мои наименования показателей" xfId="638"/>
    <cellStyle name="Мои наименования показателей 2" xfId="639"/>
    <cellStyle name="Мои наименования показателей 3" xfId="640"/>
    <cellStyle name="Мои наименования показателей 4" xfId="641"/>
    <cellStyle name="Мой заголовок" xfId="642"/>
    <cellStyle name="Мой заголовок листа" xfId="643"/>
    <cellStyle name="Мой заголовок листа 2" xfId="644"/>
    <cellStyle name="Мой заголовок листа 3" xfId="645"/>
    <cellStyle name="Мой заголовок листа 4" xfId="646"/>
    <cellStyle name="Мой заголовок листа 5" xfId="647"/>
    <cellStyle name="Мой заголовок листа 6" xfId="648"/>
    <cellStyle name="Мой заголовок листа 7" xfId="649"/>
    <cellStyle name="Мой заголовок листа 8" xfId="650"/>
    <cellStyle name="Мой заголовок листа_Тариф 2016 электрос" xfId="651"/>
    <cellStyle name="Название" xfId="652"/>
    <cellStyle name="Название 2" xfId="653"/>
    <cellStyle name="Название 3" xfId="654"/>
    <cellStyle name="Название 4" xfId="655"/>
    <cellStyle name="Название 5" xfId="656"/>
    <cellStyle name="Название 6" xfId="657"/>
    <cellStyle name="Название 7" xfId="658"/>
    <cellStyle name="Нейтральный" xfId="659"/>
    <cellStyle name="Нейтральный 2" xfId="660"/>
    <cellStyle name="Нейтральный 3" xfId="661"/>
    <cellStyle name="Нейтральный 4" xfId="662"/>
    <cellStyle name="Нейтральный 5" xfId="663"/>
    <cellStyle name="Нейтральный 6" xfId="664"/>
    <cellStyle name="Нейтральный 7" xfId="665"/>
    <cellStyle name="новый" xfId="666"/>
    <cellStyle name="Обычный 10" xfId="667"/>
    <cellStyle name="Обычный 10 2" xfId="668"/>
    <cellStyle name="Обычный 10 2 2" xfId="669"/>
    <cellStyle name="Обычный 10 2 3" xfId="670"/>
    <cellStyle name="Обычный 10 3" xfId="671"/>
    <cellStyle name="Обычный 10 4" xfId="672"/>
    <cellStyle name="Обычный 10 5" xfId="673"/>
    <cellStyle name="Обычный 10 6" xfId="674"/>
    <cellStyle name="Обычный 10 7" xfId="675"/>
    <cellStyle name="Обычный 11" xfId="676"/>
    <cellStyle name="Обычный 11 2" xfId="677"/>
    <cellStyle name="Обычный 11 2 2" xfId="678"/>
    <cellStyle name="Обычный 11 2 3" xfId="679"/>
    <cellStyle name="Обычный 11 2 4" xfId="680"/>
    <cellStyle name="Обычный 11 2 5" xfId="681"/>
    <cellStyle name="Обычный 11 2 6" xfId="682"/>
    <cellStyle name="Обычный 11 2 7" xfId="683"/>
    <cellStyle name="Обычный 11 3" xfId="684"/>
    <cellStyle name="Обычный 11 4" xfId="685"/>
    <cellStyle name="Обычный 11 5" xfId="686"/>
    <cellStyle name="Обычный 11 6" xfId="687"/>
    <cellStyle name="Обычный 11 7" xfId="688"/>
    <cellStyle name="Обычный 12" xfId="689"/>
    <cellStyle name="Обычный 12 2" xfId="690"/>
    <cellStyle name="Обычный 12 3" xfId="691"/>
    <cellStyle name="Обычный 12 4" xfId="692"/>
    <cellStyle name="Обычный 12 5" xfId="693"/>
    <cellStyle name="Обычный 12 6" xfId="694"/>
    <cellStyle name="Обычный 12 7" xfId="695"/>
    <cellStyle name="Обычный 13" xfId="696"/>
    <cellStyle name="Обычный 13 2" xfId="697"/>
    <cellStyle name="Обычный 13 3" xfId="698"/>
    <cellStyle name="Обычный 13 4" xfId="699"/>
    <cellStyle name="Обычный 13 5" xfId="700"/>
    <cellStyle name="Обычный 13 6" xfId="701"/>
    <cellStyle name="Обычный 13 7" xfId="702"/>
    <cellStyle name="Обычный 14" xfId="703"/>
    <cellStyle name="Обычный 14 2" xfId="704"/>
    <cellStyle name="Обычный 14 3" xfId="705"/>
    <cellStyle name="Обычный 14 4" xfId="706"/>
    <cellStyle name="Обычный 14 5" xfId="707"/>
    <cellStyle name="Обычный 14 6" xfId="708"/>
    <cellStyle name="Обычный 14 7" xfId="709"/>
    <cellStyle name="Обычный 15" xfId="710"/>
    <cellStyle name="Обычный 15 2" xfId="711"/>
    <cellStyle name="Обычный 15 3" xfId="712"/>
    <cellStyle name="Обычный 15 4" xfId="713"/>
    <cellStyle name="Обычный 15 5" xfId="714"/>
    <cellStyle name="Обычный 15 6" xfId="715"/>
    <cellStyle name="Обычный 15 7" xfId="716"/>
    <cellStyle name="Обычный 16" xfId="717"/>
    <cellStyle name="Обычный 16 2" xfId="718"/>
    <cellStyle name="Обычный 16 3" xfId="719"/>
    <cellStyle name="Обычный 16 4" xfId="720"/>
    <cellStyle name="Обычный 16 5" xfId="721"/>
    <cellStyle name="Обычный 16 6" xfId="722"/>
    <cellStyle name="Обычный 16 7" xfId="723"/>
    <cellStyle name="Обычный 16 8" xfId="724"/>
    <cellStyle name="Обычный 17" xfId="725"/>
    <cellStyle name="Обычный 18" xfId="726"/>
    <cellStyle name="Обычный 18 2" xfId="727"/>
    <cellStyle name="Обычный 2" xfId="728"/>
    <cellStyle name="Обычный 2 10" xfId="729"/>
    <cellStyle name="Обычный 2 11" xfId="730"/>
    <cellStyle name="Обычный 2 12" xfId="731"/>
    <cellStyle name="Обычный 2 13" xfId="732"/>
    <cellStyle name="Обычный 2 14" xfId="733"/>
    <cellStyle name="Обычный 2 15" xfId="734"/>
    <cellStyle name="Обычный 2 16" xfId="735"/>
    <cellStyle name="Обычный 2 17" xfId="736"/>
    <cellStyle name="Обычный 2 18" xfId="737"/>
    <cellStyle name="Обычный 2 19" xfId="738"/>
    <cellStyle name="Обычный 2 2" xfId="739"/>
    <cellStyle name="Обычный 2 2 2" xfId="740"/>
    <cellStyle name="Обычный 2 2 2 10" xfId="741"/>
    <cellStyle name="Обычный 2 2 2 11" xfId="742"/>
    <cellStyle name="Обычный 2 2 2 12" xfId="743"/>
    <cellStyle name="Обычный 2 2 2 13" xfId="744"/>
    <cellStyle name="Обычный 2 2 2 14" xfId="745"/>
    <cellStyle name="Обычный 2 2 2 15" xfId="746"/>
    <cellStyle name="Обычный 2 2 2 16" xfId="747"/>
    <cellStyle name="Обычный 2 2 2 2" xfId="748"/>
    <cellStyle name="Обычный 2 2 2 2 2" xfId="749"/>
    <cellStyle name="Обычный 2 2 2 2 2 2" xfId="750"/>
    <cellStyle name="Обычный 2 2 2 2 3" xfId="751"/>
    <cellStyle name="Обычный 2 2 2 2 4" xfId="752"/>
    <cellStyle name="Обычный 2 2 2 2 5" xfId="753"/>
    <cellStyle name="Обычный 2 2 2 2 6" xfId="754"/>
    <cellStyle name="Обычный 2 2 2 2 7" xfId="755"/>
    <cellStyle name="Обычный 2 2 2 3" xfId="756"/>
    <cellStyle name="Обычный 2 2 2 4" xfId="757"/>
    <cellStyle name="Обычный 2 2 2 5" xfId="758"/>
    <cellStyle name="Обычный 2 2 2 6" xfId="759"/>
    <cellStyle name="Обычный 2 2 2 7" xfId="760"/>
    <cellStyle name="Обычный 2 2 2 8" xfId="761"/>
    <cellStyle name="Обычный 2 2 2 9" xfId="762"/>
    <cellStyle name="Обычный 2 2 3" xfId="763"/>
    <cellStyle name="Обычный 2 2 4" xfId="764"/>
    <cellStyle name="Обычный 2 2 5" xfId="765"/>
    <cellStyle name="Обычный 2 2 6" xfId="766"/>
    <cellStyle name="Обычный 2 2 7" xfId="767"/>
    <cellStyle name="Обычный 2 2 8" xfId="768"/>
    <cellStyle name="Обычный 2 2 9" xfId="769"/>
    <cellStyle name="Обычный 2 20" xfId="770"/>
    <cellStyle name="Обычный 2 21" xfId="771"/>
    <cellStyle name="Обычный 2 22" xfId="772"/>
    <cellStyle name="Обычный 2 23" xfId="773"/>
    <cellStyle name="Обычный 2 24" xfId="774"/>
    <cellStyle name="Обычный 2 25" xfId="775"/>
    <cellStyle name="Обычный 2 26" xfId="776"/>
    <cellStyle name="Обычный 2 27" xfId="777"/>
    <cellStyle name="Обычный 2 28" xfId="778"/>
    <cellStyle name="Обычный 2 29" xfId="779"/>
    <cellStyle name="Обычный 2 3" xfId="780"/>
    <cellStyle name="Обычный 2 3 2" xfId="781"/>
    <cellStyle name="Обычный 2 3 3" xfId="782"/>
    <cellStyle name="Обычный 2 3 3 2" xfId="783"/>
    <cellStyle name="Обычный 2 3 4" xfId="784"/>
    <cellStyle name="Обычный 2 3 5" xfId="785"/>
    <cellStyle name="Обычный 2 3 6" xfId="786"/>
    <cellStyle name="Обычный 2 3 7" xfId="787"/>
    <cellStyle name="Обычный 2 3 8" xfId="788"/>
    <cellStyle name="Обычный 2 30" xfId="789"/>
    <cellStyle name="Обычный 2 31" xfId="790"/>
    <cellStyle name="Обычный 2 32" xfId="791"/>
    <cellStyle name="Обычный 2 33" xfId="792"/>
    <cellStyle name="Обычный 2 34" xfId="793"/>
    <cellStyle name="Обычный 2 35" xfId="794"/>
    <cellStyle name="Обычный 2 36" xfId="795"/>
    <cellStyle name="Обычный 2 37" xfId="796"/>
    <cellStyle name="Обычный 2 4" xfId="797"/>
    <cellStyle name="Обычный 2 4 2" xfId="798"/>
    <cellStyle name="Обычный 2 4 3" xfId="799"/>
    <cellStyle name="Обычный 2 4 4" xfId="800"/>
    <cellStyle name="Обычный 2 4 5" xfId="801"/>
    <cellStyle name="Обычный 2 4 6" xfId="802"/>
    <cellStyle name="Обычный 2 4 7" xfId="803"/>
    <cellStyle name="Обычный 2 4 8" xfId="804"/>
    <cellStyle name="Обычный 2 5" xfId="805"/>
    <cellStyle name="Обычный 2 5 10" xfId="806"/>
    <cellStyle name="Обычный 2 5 11" xfId="807"/>
    <cellStyle name="Обычный 2 5 12" xfId="808"/>
    <cellStyle name="Обычный 2 5 13" xfId="809"/>
    <cellStyle name="Обычный 2 5 14" xfId="810"/>
    <cellStyle name="Обычный 2 5 2" xfId="811"/>
    <cellStyle name="Обычный 2 5 3" xfId="812"/>
    <cellStyle name="Обычный 2 5 3 2" xfId="813"/>
    <cellStyle name="Обычный 2 5 3 3" xfId="814"/>
    <cellStyle name="Обычный 2 5 3 4" xfId="815"/>
    <cellStyle name="Обычный 2 5 3 5" xfId="816"/>
    <cellStyle name="Обычный 2 5 3 6" xfId="817"/>
    <cellStyle name="Обычный 2 5 3 7" xfId="818"/>
    <cellStyle name="Обычный 2 5 4" xfId="819"/>
    <cellStyle name="Обычный 2 5 5" xfId="820"/>
    <cellStyle name="Обычный 2 5 6" xfId="821"/>
    <cellStyle name="Обычный 2 5 7" xfId="822"/>
    <cellStyle name="Обычный 2 5 8" xfId="823"/>
    <cellStyle name="Обычный 2 5 9" xfId="824"/>
    <cellStyle name="Обычный 2 6" xfId="825"/>
    <cellStyle name="Обычный 2 6 10" xfId="826"/>
    <cellStyle name="Обычный 2 6 11" xfId="827"/>
    <cellStyle name="Обычный 2 6 12" xfId="828"/>
    <cellStyle name="Обычный 2 6 13" xfId="829"/>
    <cellStyle name="Обычный 2 6 14" xfId="830"/>
    <cellStyle name="Обычный 2 6 2" xfId="831"/>
    <cellStyle name="Обычный 2 6 3" xfId="832"/>
    <cellStyle name="Обычный 2 6 4" xfId="833"/>
    <cellStyle name="Обычный 2 6 5" xfId="834"/>
    <cellStyle name="Обычный 2 6 6" xfId="835"/>
    <cellStyle name="Обычный 2 6 7" xfId="836"/>
    <cellStyle name="Обычный 2 6 8" xfId="837"/>
    <cellStyle name="Обычный 2 6 9" xfId="838"/>
    <cellStyle name="Обычный 2 7" xfId="839"/>
    <cellStyle name="Обычный 2 8" xfId="840"/>
    <cellStyle name="Обычный 2 9" xfId="841"/>
    <cellStyle name="Обычный 2_наш последний RAB (28.09.10)" xfId="842"/>
    <cellStyle name="Обычный 21 2" xfId="843"/>
    <cellStyle name="Обычный 21 3" xfId="844"/>
    <cellStyle name="Обычный 21 4" xfId="845"/>
    <cellStyle name="Обычный 21 5" xfId="846"/>
    <cellStyle name="Обычный 21 6" xfId="847"/>
    <cellStyle name="Обычный 21 7" xfId="848"/>
    <cellStyle name="Обычный 25" xfId="849"/>
    <cellStyle name="Обычный 26" xfId="850"/>
    <cellStyle name="Обычный 27" xfId="851"/>
    <cellStyle name="Обычный 28" xfId="852"/>
    <cellStyle name="Обычный 29" xfId="853"/>
    <cellStyle name="Обычный 3" xfId="854"/>
    <cellStyle name="Обычный 3 2" xfId="855"/>
    <cellStyle name="Обычный 3 2 10" xfId="856"/>
    <cellStyle name="Обычный 3 2 11" xfId="857"/>
    <cellStyle name="Обычный 3 2 12" xfId="858"/>
    <cellStyle name="Обычный 3 2 13" xfId="859"/>
    <cellStyle name="Обычный 3 2 14" xfId="860"/>
    <cellStyle name="Обычный 3 2 15" xfId="861"/>
    <cellStyle name="Обычный 3 2 2" xfId="862"/>
    <cellStyle name="Обычный 3 2 3" xfId="863"/>
    <cellStyle name="Обычный 3 2 4" xfId="864"/>
    <cellStyle name="Обычный 3 2 5" xfId="865"/>
    <cellStyle name="Обычный 3 2 6" xfId="866"/>
    <cellStyle name="Обычный 3 2 7" xfId="867"/>
    <cellStyle name="Обычный 3 2 8" xfId="868"/>
    <cellStyle name="Обычный 3 2 9" xfId="869"/>
    <cellStyle name="Обычный 3 3" xfId="870"/>
    <cellStyle name="Обычный 3 3 2" xfId="871"/>
    <cellStyle name="Обычный 3 3 3" xfId="872"/>
    <cellStyle name="Обычный 3 3 4" xfId="873"/>
    <cellStyle name="Обычный 3 3 5" xfId="874"/>
    <cellStyle name="Обычный 3 3 6" xfId="875"/>
    <cellStyle name="Обычный 3 3 7" xfId="876"/>
    <cellStyle name="Обычный 3 3 8" xfId="877"/>
    <cellStyle name="Обычный 3 4" xfId="878"/>
    <cellStyle name="Обычный 3 5" xfId="879"/>
    <cellStyle name="Обычный 3_ИТ бюджет 09 07 09 (2)" xfId="880"/>
    <cellStyle name="Обычный 30" xfId="881"/>
    <cellStyle name="Обычный 31" xfId="882"/>
    <cellStyle name="Обычный 32" xfId="883"/>
    <cellStyle name="Обычный 33" xfId="884"/>
    <cellStyle name="Обычный 34" xfId="885"/>
    <cellStyle name="Обычный 35" xfId="886"/>
    <cellStyle name="Обычный 36" xfId="887"/>
    <cellStyle name="Обычный 37" xfId="888"/>
    <cellStyle name="Обычный 38" xfId="889"/>
    <cellStyle name="Обычный 39" xfId="890"/>
    <cellStyle name="Обычный 4" xfId="891"/>
    <cellStyle name="Обычный 4 2" xfId="892"/>
    <cellStyle name="Обычный 4 2 2" xfId="893"/>
    <cellStyle name="Обычный 4 2 3" xfId="894"/>
    <cellStyle name="Обычный 4 2 4" xfId="895"/>
    <cellStyle name="Обычный 4 2 5" xfId="896"/>
    <cellStyle name="Обычный 4 2 6" xfId="897"/>
    <cellStyle name="Обычный 4 2 7" xfId="898"/>
    <cellStyle name="Обычный 4 2 8" xfId="899"/>
    <cellStyle name="Обычный 4 2_Тариф 2016 электрос" xfId="900"/>
    <cellStyle name="Обычный 4 3" xfId="901"/>
    <cellStyle name="Обычный 4 4" xfId="902"/>
    <cellStyle name="Обычный 4_Исходные данные для модели" xfId="903"/>
    <cellStyle name="Обычный 40" xfId="904"/>
    <cellStyle name="Обычный 41" xfId="905"/>
    <cellStyle name="Обычный 42" xfId="906"/>
    <cellStyle name="Обычный 5" xfId="907"/>
    <cellStyle name="Обычный 5 10" xfId="908"/>
    <cellStyle name="Обычный 5 11" xfId="909"/>
    <cellStyle name="Обычный 5 12" xfId="910"/>
    <cellStyle name="Обычный 5 13" xfId="911"/>
    <cellStyle name="Обычный 5 14" xfId="912"/>
    <cellStyle name="Обычный 5 15" xfId="913"/>
    <cellStyle name="Обычный 5 16" xfId="914"/>
    <cellStyle name="Обычный 5 17" xfId="915"/>
    <cellStyle name="Обычный 5 2" xfId="916"/>
    <cellStyle name="Обычный 5 2 2" xfId="917"/>
    <cellStyle name="Обычный 5 3" xfId="918"/>
    <cellStyle name="Обычный 5 4" xfId="919"/>
    <cellStyle name="Обычный 5 5" xfId="920"/>
    <cellStyle name="Обычный 5 6" xfId="921"/>
    <cellStyle name="Обычный 5 7" xfId="922"/>
    <cellStyle name="Обычный 5 8" xfId="923"/>
    <cellStyle name="Обычный 5 9" xfId="924"/>
    <cellStyle name="Обычный 5_Тариф 2016 электрос" xfId="925"/>
    <cellStyle name="Обычный 6" xfId="926"/>
    <cellStyle name="Обычный 6 2" xfId="927"/>
    <cellStyle name="Обычный 6 2 2" xfId="928"/>
    <cellStyle name="Обычный 6 2 3" xfId="929"/>
    <cellStyle name="Обычный 6 2 4" xfId="930"/>
    <cellStyle name="Обычный 6 2 5" xfId="931"/>
    <cellStyle name="Обычный 6 2 6" xfId="932"/>
    <cellStyle name="Обычный 6 2 7" xfId="933"/>
    <cellStyle name="Обычный 6 2 8" xfId="934"/>
    <cellStyle name="Обычный 6 3" xfId="935"/>
    <cellStyle name="Обычный 6 3 2" xfId="936"/>
    <cellStyle name="Обычный 6 4" xfId="937"/>
    <cellStyle name="Обычный 6 5" xfId="938"/>
    <cellStyle name="Обычный 6 6" xfId="939"/>
    <cellStyle name="Обычный 6 7" xfId="940"/>
    <cellStyle name="Обычный 6 8" xfId="941"/>
    <cellStyle name="Обычный 7" xfId="942"/>
    <cellStyle name="Обычный 7 2" xfId="943"/>
    <cellStyle name="Обычный 7 3" xfId="944"/>
    <cellStyle name="Обычный 7 4" xfId="945"/>
    <cellStyle name="Обычный 7 5" xfId="946"/>
    <cellStyle name="Обычный 7 6" xfId="947"/>
    <cellStyle name="Обычный 7 7" xfId="948"/>
    <cellStyle name="Обычный 7 8" xfId="949"/>
    <cellStyle name="Обычный 8" xfId="950"/>
    <cellStyle name="Обычный 8 2" xfId="951"/>
    <cellStyle name="Обычный 8 3" xfId="952"/>
    <cellStyle name="Обычный 8 4" xfId="953"/>
    <cellStyle name="Обычный 8 5" xfId="954"/>
    <cellStyle name="Обычный 8 6" xfId="955"/>
    <cellStyle name="Обычный 8 7" xfId="956"/>
    <cellStyle name="Обычный 9" xfId="957"/>
    <cellStyle name="Обычный 9 2" xfId="958"/>
    <cellStyle name="Обычный 9 3" xfId="959"/>
    <cellStyle name="Обычный 9 4" xfId="960"/>
    <cellStyle name="Обычный 9 5" xfId="961"/>
    <cellStyle name="Обычный 9 6" xfId="962"/>
    <cellStyle name="Обычный 9 7" xfId="963"/>
    <cellStyle name="Обычный_тарифы на 2002г с 1-01" xfId="964"/>
    <cellStyle name="Обычный_Формы в РЭК по электро+" xfId="965"/>
    <cellStyle name="Followed Hyperlink" xfId="966"/>
    <cellStyle name="Плохой" xfId="967"/>
    <cellStyle name="Плохой 2" xfId="968"/>
    <cellStyle name="Плохой 3" xfId="969"/>
    <cellStyle name="Плохой 4" xfId="970"/>
    <cellStyle name="Плохой 5" xfId="971"/>
    <cellStyle name="Плохой 6" xfId="972"/>
    <cellStyle name="Плохой 7" xfId="973"/>
    <cellStyle name="По центру с переносом" xfId="974"/>
    <cellStyle name="По центру с переносом 2" xfId="975"/>
    <cellStyle name="По ширине с переносом" xfId="976"/>
    <cellStyle name="По ширине с переносом 2" xfId="977"/>
    <cellStyle name="Поле ввода" xfId="978"/>
    <cellStyle name="Пояснение" xfId="979"/>
    <cellStyle name="Пояснение 2" xfId="980"/>
    <cellStyle name="Пояснение 3" xfId="981"/>
    <cellStyle name="Пояснение 4" xfId="982"/>
    <cellStyle name="Пояснение 5" xfId="983"/>
    <cellStyle name="Пояснение 6" xfId="984"/>
    <cellStyle name="Пояснение 7" xfId="985"/>
    <cellStyle name="Примечание" xfId="986"/>
    <cellStyle name="Примечание 2" xfId="987"/>
    <cellStyle name="Примечание 3" xfId="988"/>
    <cellStyle name="Примечание 4" xfId="989"/>
    <cellStyle name="Примечание 5" xfId="990"/>
    <cellStyle name="Примечание 6" xfId="991"/>
    <cellStyle name="Примечание 7" xfId="992"/>
    <cellStyle name="Percent" xfId="993"/>
    <cellStyle name="Процентный 10" xfId="994"/>
    <cellStyle name="Процентный 10 2" xfId="995"/>
    <cellStyle name="Процентный 10 3" xfId="996"/>
    <cellStyle name="Процентный 10 4" xfId="997"/>
    <cellStyle name="Процентный 10 5" xfId="998"/>
    <cellStyle name="Процентный 10 6" xfId="999"/>
    <cellStyle name="Процентный 10 7" xfId="1000"/>
    <cellStyle name="Процентный 10 8" xfId="1001"/>
    <cellStyle name="Процентный 11" xfId="1002"/>
    <cellStyle name="Процентный 2" xfId="1003"/>
    <cellStyle name="Процентный 2 10" xfId="1004"/>
    <cellStyle name="Процентный 2 11" xfId="1005"/>
    <cellStyle name="Процентный 2 12" xfId="1006"/>
    <cellStyle name="Процентный 2 13" xfId="1007"/>
    <cellStyle name="Процентный 2 14" xfId="1008"/>
    <cellStyle name="Процентный 2 15" xfId="1009"/>
    <cellStyle name="Процентный 2 2" xfId="1010"/>
    <cellStyle name="Процентный 2 2 2" xfId="1011"/>
    <cellStyle name="Процентный 2 2 3" xfId="1012"/>
    <cellStyle name="Процентный 2 2_Тариф 2016 электрос" xfId="1013"/>
    <cellStyle name="Процентный 2 3" xfId="1014"/>
    <cellStyle name="Процентный 2 3 2" xfId="1015"/>
    <cellStyle name="Процентный 2 3 3" xfId="1016"/>
    <cellStyle name="Процентный 2 3 4" xfId="1017"/>
    <cellStyle name="Процентный 2 3 5" xfId="1018"/>
    <cellStyle name="Процентный 2 3 6" xfId="1019"/>
    <cellStyle name="Процентный 2 3 7" xfId="1020"/>
    <cellStyle name="Процентный 2 3 8" xfId="1021"/>
    <cellStyle name="Процентный 2 3_Тариф 2016 электрос" xfId="1022"/>
    <cellStyle name="Процентный 2 4" xfId="1023"/>
    <cellStyle name="Процентный 2 5" xfId="1024"/>
    <cellStyle name="Процентный 2 5 2" xfId="1025"/>
    <cellStyle name="Процентный 2 5 3" xfId="1026"/>
    <cellStyle name="Процентный 2 5 4" xfId="1027"/>
    <cellStyle name="Процентный 2 5 5" xfId="1028"/>
    <cellStyle name="Процентный 2 5 6" xfId="1029"/>
    <cellStyle name="Процентный 2 5 7" xfId="1030"/>
    <cellStyle name="Процентный 2 6" xfId="1031"/>
    <cellStyle name="Процентный 2 7" xfId="1032"/>
    <cellStyle name="Процентный 2 8" xfId="1033"/>
    <cellStyle name="Процентный 2 9" xfId="1034"/>
    <cellStyle name="Процентный 2_Тариф 2016 электрос" xfId="1035"/>
    <cellStyle name="Процентный 3" xfId="1036"/>
    <cellStyle name="Процентный 3 2" xfId="1037"/>
    <cellStyle name="Процентный 3 2 2" xfId="1038"/>
    <cellStyle name="Процентный 3 2 3" xfId="1039"/>
    <cellStyle name="Процентный 3 2 4" xfId="1040"/>
    <cellStyle name="Процентный 3 2 5" xfId="1041"/>
    <cellStyle name="Процентный 3 2 6" xfId="1042"/>
    <cellStyle name="Процентный 3 2 7" xfId="1043"/>
    <cellStyle name="Процентный 3 3" xfId="1044"/>
    <cellStyle name="Процентный 3 4" xfId="1045"/>
    <cellStyle name="Процентный 3 5" xfId="1046"/>
    <cellStyle name="Процентный 3 6" xfId="1047"/>
    <cellStyle name="Процентный 3 7" xfId="1048"/>
    <cellStyle name="Процентный 3 8" xfId="1049"/>
    <cellStyle name="Процентный 3_Тариф 2016 электрос" xfId="1050"/>
    <cellStyle name="Процентный 4" xfId="1051"/>
    <cellStyle name="Процентный 4 2" xfId="1052"/>
    <cellStyle name="Процентный 4 3" xfId="1053"/>
    <cellStyle name="Процентный 4 4" xfId="1054"/>
    <cellStyle name="Процентный 4 5" xfId="1055"/>
    <cellStyle name="Процентный 4 6" xfId="1056"/>
    <cellStyle name="Процентный 4 7" xfId="1057"/>
    <cellStyle name="Процентный 4 8" xfId="1058"/>
    <cellStyle name="Процентный 5" xfId="1059"/>
    <cellStyle name="Процентный 5 2" xfId="1060"/>
    <cellStyle name="Процентный 5 3" xfId="1061"/>
    <cellStyle name="Процентный 5 4" xfId="1062"/>
    <cellStyle name="Процентный 5 5" xfId="1063"/>
    <cellStyle name="Процентный 5 6" xfId="1064"/>
    <cellStyle name="Процентный 5 7" xfId="1065"/>
    <cellStyle name="Процентный 5 8" xfId="1066"/>
    <cellStyle name="Процентный 6" xfId="1067"/>
    <cellStyle name="Процентный 6 2" xfId="1068"/>
    <cellStyle name="Процентный 6 3" xfId="1069"/>
    <cellStyle name="Процентный 6 4" xfId="1070"/>
    <cellStyle name="Процентный 6 5" xfId="1071"/>
    <cellStyle name="Процентный 6 6" xfId="1072"/>
    <cellStyle name="Процентный 6 7" xfId="1073"/>
    <cellStyle name="Процентный 7 2" xfId="1074"/>
    <cellStyle name="Процентный 7 3" xfId="1075"/>
    <cellStyle name="Процентный 7 4" xfId="1076"/>
    <cellStyle name="Процентный 7 5" xfId="1077"/>
    <cellStyle name="Процентный 7 6" xfId="1078"/>
    <cellStyle name="Процентный 7 7" xfId="1079"/>
    <cellStyle name="Процентный 8 2" xfId="1080"/>
    <cellStyle name="Процентный 8 3" xfId="1081"/>
    <cellStyle name="Процентный 8 4" xfId="1082"/>
    <cellStyle name="Процентный 8 5" xfId="1083"/>
    <cellStyle name="Процентный 8 6" xfId="1084"/>
    <cellStyle name="Процентный 8 7" xfId="1085"/>
    <cellStyle name="Процентный 9 2" xfId="1086"/>
    <cellStyle name="Процентный 9 3" xfId="1087"/>
    <cellStyle name="Процентный 9 4" xfId="1088"/>
    <cellStyle name="Процентный 9 5" xfId="1089"/>
    <cellStyle name="Процентный 9 6" xfId="1090"/>
    <cellStyle name="Процентный 9 7" xfId="1091"/>
    <cellStyle name="Связанная ячейка" xfId="1092"/>
    <cellStyle name="Связанная ячейка 2" xfId="1093"/>
    <cellStyle name="Связанная ячейка 3" xfId="1094"/>
    <cellStyle name="Связанная ячейка 4" xfId="1095"/>
    <cellStyle name="Связанная ячейка 5" xfId="1096"/>
    <cellStyle name="Связанная ячейка 6" xfId="1097"/>
    <cellStyle name="Связанная ячейка 7" xfId="1098"/>
    <cellStyle name="Стиль 1" xfId="1099"/>
    <cellStyle name="Стиль 1 2" xfId="1100"/>
    <cellStyle name="Стиль 1 3" xfId="1101"/>
    <cellStyle name="Стиль 1 4" xfId="1102"/>
    <cellStyle name="Стиль 1_Тариф 2016 электрос" xfId="1103"/>
    <cellStyle name="ТЕКСТ" xfId="1104"/>
    <cellStyle name="Текст предупреждения" xfId="1105"/>
    <cellStyle name="Текст предупреждения 2" xfId="1106"/>
    <cellStyle name="Текст предупреждения 3" xfId="1107"/>
    <cellStyle name="Текст предупреждения 4" xfId="1108"/>
    <cellStyle name="Текст предупреждения 5" xfId="1109"/>
    <cellStyle name="Текст предупреждения 6" xfId="1110"/>
    <cellStyle name="Текст предупреждения 7" xfId="1111"/>
    <cellStyle name="Текстовый" xfId="1112"/>
    <cellStyle name="Тысячи [0]_22гк" xfId="1113"/>
    <cellStyle name="Тысячи_22гк" xfId="1114"/>
    <cellStyle name="Comma" xfId="1115"/>
    <cellStyle name="Comma [0]" xfId="1116"/>
    <cellStyle name="Финансовый 10 2" xfId="1117"/>
    <cellStyle name="Финансовый 10 3" xfId="1118"/>
    <cellStyle name="Финансовый 10 4" xfId="1119"/>
    <cellStyle name="Финансовый 10 5" xfId="1120"/>
    <cellStyle name="Финансовый 10 6" xfId="1121"/>
    <cellStyle name="Финансовый 10 7" xfId="1122"/>
    <cellStyle name="Финансовый 2" xfId="1123"/>
    <cellStyle name="Финансовый 2 10" xfId="1124"/>
    <cellStyle name="Финансовый 2 10 2" xfId="1125"/>
    <cellStyle name="Финансовый 2 10 3" xfId="1126"/>
    <cellStyle name="Финансовый 2 10 4" xfId="1127"/>
    <cellStyle name="Финансовый 2 10 5" xfId="1128"/>
    <cellStyle name="Финансовый 2 10 6" xfId="1129"/>
    <cellStyle name="Финансовый 2 10 7" xfId="1130"/>
    <cellStyle name="Финансовый 2 11" xfId="1131"/>
    <cellStyle name="Финансовый 2 12" xfId="1132"/>
    <cellStyle name="Финансовый 2 13" xfId="1133"/>
    <cellStyle name="Финансовый 2 14" xfId="1134"/>
    <cellStyle name="Финансовый 2 15" xfId="1135"/>
    <cellStyle name="Финансовый 2 2" xfId="1136"/>
    <cellStyle name="Финансовый 2 2 10" xfId="1137"/>
    <cellStyle name="Финансовый 2 2 2" xfId="1138"/>
    <cellStyle name="Финансовый 2 2 2 2" xfId="1139"/>
    <cellStyle name="Финансовый 2 2 2 3" xfId="1140"/>
    <cellStyle name="Финансовый 2 2 2 4" xfId="1141"/>
    <cellStyle name="Финансовый 2 2 2 5" xfId="1142"/>
    <cellStyle name="Финансовый 2 2 2 6" xfId="1143"/>
    <cellStyle name="Финансовый 2 2 2 7" xfId="1144"/>
    <cellStyle name="Финансовый 2 2 3" xfId="1145"/>
    <cellStyle name="Финансовый 2 2 4" xfId="1146"/>
    <cellStyle name="Финансовый 2 2 5" xfId="1147"/>
    <cellStyle name="Финансовый 2 2 6" xfId="1148"/>
    <cellStyle name="Финансовый 2 2 7" xfId="1149"/>
    <cellStyle name="Финансовый 2 2 8" xfId="1150"/>
    <cellStyle name="Финансовый 2 2 9" xfId="1151"/>
    <cellStyle name="Финансовый 2 3" xfId="1152"/>
    <cellStyle name="Финансовый 2 4" xfId="1153"/>
    <cellStyle name="Финансовый 2 4 2" xfId="1154"/>
    <cellStyle name="Финансовый 2 4 3" xfId="1155"/>
    <cellStyle name="Финансовый 2 4 4" xfId="1156"/>
    <cellStyle name="Финансовый 2 4 5" xfId="1157"/>
    <cellStyle name="Финансовый 2 4 6" xfId="1158"/>
    <cellStyle name="Финансовый 2 4 7" xfId="1159"/>
    <cellStyle name="Финансовый 2 5" xfId="1160"/>
    <cellStyle name="Финансовый 2 5 2" xfId="1161"/>
    <cellStyle name="Финансовый 2 5 3" xfId="1162"/>
    <cellStyle name="Финансовый 2 5 4" xfId="1163"/>
    <cellStyle name="Финансовый 2 5 5" xfId="1164"/>
    <cellStyle name="Финансовый 2 5 6" xfId="1165"/>
    <cellStyle name="Финансовый 2 5 7" xfId="1166"/>
    <cellStyle name="Финансовый 2 6" xfId="1167"/>
    <cellStyle name="Финансовый 2 7" xfId="1168"/>
    <cellStyle name="Финансовый 2 8" xfId="1169"/>
    <cellStyle name="Финансовый 2 9" xfId="1170"/>
    <cellStyle name="Финансовый 2_Тариф 2016 электрос" xfId="1171"/>
    <cellStyle name="Финансовый 3" xfId="1172"/>
    <cellStyle name="Финансовый 3 2" xfId="1173"/>
    <cellStyle name="Финансовый 3 3" xfId="1174"/>
    <cellStyle name="Финансовый 3_Тариф 2016 электрос" xfId="1175"/>
    <cellStyle name="Финансовый 4" xfId="1176"/>
    <cellStyle name="Финансовый 4 10" xfId="1177"/>
    <cellStyle name="Финансовый 4 2" xfId="1178"/>
    <cellStyle name="Финансовый 4 2 2" xfId="1179"/>
    <cellStyle name="Финансовый 4 2 3" xfId="1180"/>
    <cellStyle name="Финансовый 4 2 4" xfId="1181"/>
    <cellStyle name="Финансовый 4 2 5" xfId="1182"/>
    <cellStyle name="Финансовый 4 2 6" xfId="1183"/>
    <cellStyle name="Финансовый 4 2 7" xfId="1184"/>
    <cellStyle name="Финансовый 4 3" xfId="1185"/>
    <cellStyle name="Финансовый 4 4" xfId="1186"/>
    <cellStyle name="Финансовый 4 5" xfId="1187"/>
    <cellStyle name="Финансовый 4 6" xfId="1188"/>
    <cellStyle name="Финансовый 4 7" xfId="1189"/>
    <cellStyle name="Финансовый 4 8" xfId="1190"/>
    <cellStyle name="Финансовый 4 9" xfId="1191"/>
    <cellStyle name="Финансовый 4_Тариф 2016 электрос" xfId="1192"/>
    <cellStyle name="Финансовый 5" xfId="1193"/>
    <cellStyle name="Финансовый 5 2" xfId="1194"/>
    <cellStyle name="Финансовый 5 3" xfId="1195"/>
    <cellStyle name="Финансовый 5 4" xfId="1196"/>
    <cellStyle name="Финансовый 5 5" xfId="1197"/>
    <cellStyle name="Финансовый 5 6" xfId="1198"/>
    <cellStyle name="Финансовый 5 7" xfId="1199"/>
    <cellStyle name="Финансовый 5 8" xfId="1200"/>
    <cellStyle name="Финансовый 6" xfId="1201"/>
    <cellStyle name="Финансовый 6 2" xfId="1202"/>
    <cellStyle name="Финансовый 6 3" xfId="1203"/>
    <cellStyle name="Финансовый 6 4" xfId="1204"/>
    <cellStyle name="Финансовый 6 5" xfId="1205"/>
    <cellStyle name="Финансовый 6 6" xfId="1206"/>
    <cellStyle name="Финансовый 6 7" xfId="1207"/>
    <cellStyle name="Финансовый 7 2" xfId="1208"/>
    <cellStyle name="Финансовый 7 3" xfId="1209"/>
    <cellStyle name="Финансовый 7 4" xfId="1210"/>
    <cellStyle name="Финансовый 7 5" xfId="1211"/>
    <cellStyle name="Финансовый 7 6" xfId="1212"/>
    <cellStyle name="Финансовый 7 7" xfId="1213"/>
    <cellStyle name="Финансовый 8 2" xfId="1214"/>
    <cellStyle name="Финансовый 8 3" xfId="1215"/>
    <cellStyle name="Финансовый 8 4" xfId="1216"/>
    <cellStyle name="Финансовый 8 5" xfId="1217"/>
    <cellStyle name="Финансовый 8 6" xfId="1218"/>
    <cellStyle name="Финансовый 8 7" xfId="1219"/>
    <cellStyle name="Финансовый 9 2" xfId="1220"/>
    <cellStyle name="Финансовый 9 3" xfId="1221"/>
    <cellStyle name="Финансовый 9 4" xfId="1222"/>
    <cellStyle name="Финансовый 9 5" xfId="1223"/>
    <cellStyle name="Финансовый 9 6" xfId="1224"/>
    <cellStyle name="Финансовый 9 7" xfId="1225"/>
    <cellStyle name="Формула" xfId="1226"/>
    <cellStyle name="Формула 2" xfId="1227"/>
    <cellStyle name="Формула 3" xfId="1228"/>
    <cellStyle name="Формула 4" xfId="1229"/>
    <cellStyle name="Формула 5" xfId="1230"/>
    <cellStyle name="Формула 6" xfId="1231"/>
    <cellStyle name="Формула 7" xfId="1232"/>
    <cellStyle name="Формула 8" xfId="1233"/>
    <cellStyle name="Формула 9" xfId="1234"/>
    <cellStyle name="Формула_5" xfId="1235"/>
    <cellStyle name="ФормулаВБ" xfId="1236"/>
    <cellStyle name="ФормулаВБ 2" xfId="1237"/>
    <cellStyle name="ФормулаВБ 3" xfId="1238"/>
    <cellStyle name="ФормулаВБ 4" xfId="1239"/>
    <cellStyle name="ФормулаВБ 5" xfId="1240"/>
    <cellStyle name="ФормулаВБ 6" xfId="1241"/>
    <cellStyle name="ФормулаВБ 7" xfId="1242"/>
    <cellStyle name="ФормулаВБ 8" xfId="1243"/>
    <cellStyle name="ФормулаВБ_Инвестиции П 1.20.1-4 2007" xfId="1244"/>
    <cellStyle name="ФормулаНаКонтроль" xfId="1245"/>
    <cellStyle name="ФормулаНаКонтроль 2" xfId="1246"/>
    <cellStyle name="ФормулаНаКонтроль 3" xfId="1247"/>
    <cellStyle name="ФормулаНаКонтроль 4" xfId="1248"/>
    <cellStyle name="ФормулаНаКонтроль 5" xfId="1249"/>
    <cellStyle name="ФормулаНаКонтроль 6" xfId="1250"/>
    <cellStyle name="ФормулаНаКонтроль 7" xfId="1251"/>
    <cellStyle name="ФормулаНаКонтроль 8" xfId="1252"/>
    <cellStyle name="ФормулаНаКонтроль_GRES.2007.5" xfId="1253"/>
    <cellStyle name="Хороший" xfId="1254"/>
    <cellStyle name="Хороший 2" xfId="1255"/>
    <cellStyle name="Хороший 3" xfId="1256"/>
    <cellStyle name="Хороший 4" xfId="1257"/>
    <cellStyle name="Хороший 5" xfId="1258"/>
    <cellStyle name="Хороший 6" xfId="1259"/>
    <cellStyle name="Хороший 7" xfId="1260"/>
    <cellStyle name="Цифры по центру с десятыми" xfId="1261"/>
    <cellStyle name="Цифры по центру с десятыми 2" xfId="1262"/>
    <cellStyle name="Числовой" xfId="1263"/>
    <cellStyle name="Џђћ–…ќ’ќ›‰" xfId="1264"/>
    <cellStyle name="Шапка таблицы" xfId="1265"/>
    <cellStyle name="ܘ_x0008_" xfId="1266"/>
    <cellStyle name="ܛ_x0008_" xfId="1267"/>
    <cellStyle name="㐀കܒ_x0008_" xfId="12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2;&#1086;&#1080;%20&#1076;&#1086;&#1082;&#1091;&#1084;&#1077;&#1085;&#1090;&#1099;\&#1057;&#1042;&#1045;&#1058;&#1051;&#1040;&#1053;&#1040;\&#1058;&#1072;&#1088;&#1080;&#1092;&#1099;\&#1056;&#1072;&#1089;&#1095;&#1077;&#1090;%20&#1090;&#1072;&#1088;&#1080;&#1092;&#1086;&#1074;%20&#1056;&#1069;&#1050;\&#1056;&#1072;&#1089;&#1095;&#1077;&#1090;%20&#1090;&#1072;&#1088;&#1080;&#1092;&#1086;&#1074;%20&#1085;&#1072;%202019%20&#1075;&#1086;&#1076;\&#1058;&#1072;&#1088;&#1080;&#1092;%202019%20&#1101;&#1083;&#1077;&#1082;&#1090;&#1088;&#1086;&#1089;.%20&#1088;&#1072;&#1073;&#1086;&#1095;&#1080;&#1081;%2016.04.201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2;&#1086;&#1080;%20&#1076;&#1086;&#1082;&#1091;&#1084;&#1077;&#1085;&#1090;&#1099;\&#1057;&#1042;&#1045;&#1058;&#1051;&#1040;&#1053;&#1040;\&#1058;&#1072;&#1088;&#1080;&#1092;&#1099;\&#1056;&#1072;&#1089;&#1095;&#1077;&#1090;%20&#1090;&#1072;&#1088;&#1080;&#1092;&#1086;&#1074;%20&#1056;&#1069;&#1050;\&#1056;&#1072;&#1089;&#1095;&#1077;&#1090;%20&#1090;&#1072;&#1088;&#1080;&#1092;&#1086;&#1074;%20&#1085;&#1072;%202019%20&#1075;&#1086;&#1076;\&#1058;&#1072;&#1088;&#1080;&#1092;%20&#1090;&#1077;&#1087;&#1083;&#1086;&#1101;&#1085;&#1077;&#1088;&#1075;&#1080;&#1103;%20&#1085;&#1072;%20%202019%20&#1089;%20&#1087;&#1088;&#1080;&#1083;&#1086;&#1078;&#1077;&#1085;&#1080;&#1103;&#1084;&#1080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rgi\&#1089;&#1077;&#1082;&#1088;&#1077;&#1090;&#1072;&#1088;&#1100;%20&#1087;&#1077;&#1088;&#1077;&#1087;&#1080;&#1089;&#1082;&#1072;\Documents%20and%20Settings\Admin\&#1052;&#1086;&#1080;%20&#1076;&#1086;&#1082;&#1091;&#1084;&#1077;&#1085;&#1090;&#1099;\&#1040;%20&#1054;&#1051;&#1068;&#1043;&#1040;\__&#1056;&#1069;&#1050;__\&#1058;&#1040;&#1056;&#1048;&#1060;&#1067;_2015\3.%20&#1058;&#1045;&#1055;&#1051;&#1054;&#1053;&#1054;&#1057;&#1048;&#1058;&#1045;&#1051;&#1068;_&#1085;&#1072;%202015\&#1058;&#1077;&#1087;&#1083;&#1086;&#1085;&#1086;&#1089;&#1080;&#1090;&#1077;&#1083;&#1100;%20&#1056;&#1040;&#1057;&#1063;&#1045;&#1058;_&#1085;&#1072;&#1096;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аморт"/>
      <sheetName val="сч.26 не удал!"/>
      <sheetName val="сч.25 не удал!"/>
      <sheetName val="сч.23 не удал!"/>
      <sheetName val="план аморт"/>
      <sheetName val="отчет об аморт"/>
      <sheetName val="содержание 2013"/>
      <sheetName val="содержание 2017 элс"/>
      <sheetName val="содержание 2015"/>
      <sheetName val="снятие 2016"/>
      <sheetName val="снятие 2017"/>
      <sheetName val="содержание 2016 16.11.2015"/>
      <sheetName val="ОГЛ"/>
      <sheetName val="содержание бухг"/>
      <sheetName val="Смета с распределением моя (2)"/>
      <sheetName val="23 машчасы"/>
      <sheetName val="распред.сч.23.25,26 по прям (%)"/>
      <sheetName val="Расчет 12% от НВВ на прогр пр р"/>
      <sheetName val="РЭК на 2017"/>
      <sheetName val="РЭК на 2018 долг"/>
      <sheetName val="долгосрочные"/>
      <sheetName val="1.21.3"/>
      <sheetName val="сч. 20 электро"/>
      <sheetName val="1.17.3"/>
      <sheetName val="1.17.1"/>
      <sheetName val="1.20.3"/>
      <sheetName val="1.25 "/>
      <sheetName val="18.2"/>
      <sheetName val="1.24 22.04.2015"/>
      <sheetName val="Реестр договоров 2015"/>
      <sheetName val="Реестр договоров 2014"/>
      <sheetName val="расчет численности"/>
      <sheetName val="охрана труда"/>
      <sheetName val="з.пл."/>
      <sheetName val="1.3"/>
      <sheetName val=" П1.4"/>
      <sheetName val="1.4"/>
      <sheetName val="1.5"/>
      <sheetName val="1.6"/>
      <sheetName val="РЭК на 2013"/>
      <sheetName val="Комм.усл."/>
      <sheetName val="Расчет НВВ на 2016-2020 гг"/>
      <sheetName val="1.24 26.04.12"/>
      <sheetName val="Расчет"/>
      <sheetName val="1.24 (3) разбивка по РЭК"/>
      <sheetName val="2.1"/>
      <sheetName val="2.2"/>
      <sheetName val="1.24 (5)"/>
      <sheetName val="расч числ. пр-но (в РЭК не дав "/>
      <sheetName val="2.3"/>
      <sheetName val="собственные нужды"/>
      <sheetName val="расчет численности (2)"/>
      <sheetName val="Смета с распределением моя"/>
    </sheetNames>
    <sheetDataSet>
      <sheetData sheetId="1">
        <row r="33">
          <cell r="K33">
            <v>0</v>
          </cell>
        </row>
      </sheetData>
      <sheetData sheetId="2">
        <row r="25">
          <cell r="L25">
            <v>36</v>
          </cell>
        </row>
      </sheetData>
      <sheetData sheetId="3">
        <row r="26">
          <cell r="I26">
            <v>48.48</v>
          </cell>
        </row>
        <row r="27">
          <cell r="I27">
            <v>3.55</v>
          </cell>
        </row>
      </sheetData>
      <sheetData sheetId="19">
        <row r="23">
          <cell r="H23">
            <v>17459.51</v>
          </cell>
        </row>
        <row r="48">
          <cell r="H48">
            <v>28.99</v>
          </cell>
        </row>
        <row r="71">
          <cell r="H71">
            <v>63370.79</v>
          </cell>
        </row>
      </sheetData>
      <sheetData sheetId="21">
        <row r="7">
          <cell r="C7" t="str">
            <v>Базовый период 2018 год</v>
          </cell>
          <cell r="D7" t="str">
            <v>Период регулирования 2019 год</v>
          </cell>
        </row>
        <row r="42">
          <cell r="C42">
            <v>1982.68</v>
          </cell>
          <cell r="D42">
            <v>2565.89</v>
          </cell>
        </row>
        <row r="49">
          <cell r="A49" t="str">
            <v>Директор МУП ШТЭС </v>
          </cell>
          <cell r="C49" t="str">
            <v>А.П. Щербаков</v>
          </cell>
        </row>
        <row r="51">
          <cell r="A51" t="str">
            <v>Окунева Светлана Александровна</v>
          </cell>
        </row>
        <row r="52">
          <cell r="A52" t="str">
            <v>8-39139-3-44-79</v>
          </cell>
        </row>
      </sheetData>
      <sheetData sheetId="22">
        <row r="23">
          <cell r="G23">
            <v>6776.82</v>
          </cell>
          <cell r="H23">
            <v>4976.5</v>
          </cell>
        </row>
        <row r="26">
          <cell r="G26">
            <v>1498.76</v>
          </cell>
          <cell r="H26">
            <v>2133</v>
          </cell>
        </row>
        <row r="27">
          <cell r="G27">
            <v>5621.18</v>
          </cell>
          <cell r="H27">
            <v>6724.9</v>
          </cell>
        </row>
        <row r="32">
          <cell r="G32">
            <v>0</v>
          </cell>
          <cell r="H32">
            <v>0</v>
          </cell>
        </row>
        <row r="33">
          <cell r="G33">
            <v>77.87</v>
          </cell>
          <cell r="H33">
            <v>86.7</v>
          </cell>
        </row>
        <row r="45">
          <cell r="G45">
            <v>9520.8</v>
          </cell>
          <cell r="H45">
            <v>9520.8</v>
          </cell>
        </row>
        <row r="46">
          <cell r="G46">
            <v>5580.26</v>
          </cell>
        </row>
        <row r="47">
          <cell r="B47" t="str">
            <v>Выпадающие расходы по оплате технологического расхода (потерь) электроэнергии за 2017г.</v>
          </cell>
          <cell r="H47">
            <v>1245</v>
          </cell>
        </row>
        <row r="48">
          <cell r="B48" t="str">
            <v>Сертификация качества эл/энергии, инспекционный контроль в распределительных сетях 2017г.</v>
          </cell>
          <cell r="H48">
            <v>1591</v>
          </cell>
        </row>
        <row r="53">
          <cell r="H53">
            <v>77377.6</v>
          </cell>
        </row>
        <row r="54">
          <cell r="G54">
            <v>1982.68</v>
          </cell>
        </row>
        <row r="55">
          <cell r="G55">
            <v>63370.79</v>
          </cell>
        </row>
      </sheetData>
      <sheetData sheetId="23">
        <row r="15">
          <cell r="C15">
            <v>6776.8</v>
          </cell>
        </row>
      </sheetData>
      <sheetData sheetId="25">
        <row r="8">
          <cell r="C8" t="str">
            <v>Базовый период 2018 год</v>
          </cell>
        </row>
      </sheetData>
      <sheetData sheetId="33">
        <row r="5">
          <cell r="C5">
            <v>15202992</v>
          </cell>
        </row>
        <row r="6">
          <cell r="C6">
            <v>6041457</v>
          </cell>
        </row>
        <row r="7">
          <cell r="C7">
            <v>6498998</v>
          </cell>
        </row>
      </sheetData>
      <sheetData sheetId="34">
        <row r="8">
          <cell r="H8">
            <v>8802.14</v>
          </cell>
          <cell r="M8">
            <v>9405.33</v>
          </cell>
        </row>
      </sheetData>
      <sheetData sheetId="35">
        <row r="10">
          <cell r="C10">
            <v>62.359</v>
          </cell>
          <cell r="D10">
            <v>60.083</v>
          </cell>
          <cell r="E10">
            <v>58.242</v>
          </cell>
          <cell r="F10">
            <v>60.229</v>
          </cell>
          <cell r="G10">
            <v>42.577</v>
          </cell>
          <cell r="H10">
            <v>66.598</v>
          </cell>
          <cell r="I10">
            <v>64.168</v>
          </cell>
          <cell r="L10">
            <v>45.235</v>
          </cell>
        </row>
      </sheetData>
      <sheetData sheetId="36">
        <row r="21">
          <cell r="D21">
            <v>62174</v>
          </cell>
          <cell r="E21">
            <v>5686</v>
          </cell>
          <cell r="F21">
            <v>10.94</v>
          </cell>
        </row>
        <row r="22">
          <cell r="D22">
            <v>64281</v>
          </cell>
          <cell r="E22">
            <v>5686</v>
          </cell>
          <cell r="F22">
            <v>11.311</v>
          </cell>
        </row>
        <row r="30">
          <cell r="C30">
            <v>17.247</v>
          </cell>
          <cell r="D30">
            <v>7.766</v>
          </cell>
        </row>
        <row r="31">
          <cell r="C31">
            <v>0.051</v>
          </cell>
          <cell r="D31">
            <v>0.12</v>
          </cell>
        </row>
        <row r="32">
          <cell r="C32">
            <v>17.185</v>
          </cell>
          <cell r="D32">
            <v>7.93</v>
          </cell>
        </row>
        <row r="65">
          <cell r="C65">
            <v>12940</v>
          </cell>
          <cell r="D65">
            <v>11.491</v>
          </cell>
        </row>
      </sheetData>
      <sheetData sheetId="37">
        <row r="19">
          <cell r="J19">
            <v>0.044</v>
          </cell>
          <cell r="K19">
            <v>2.455</v>
          </cell>
          <cell r="L19">
            <v>6.875</v>
          </cell>
        </row>
      </sheetData>
      <sheetData sheetId="38">
        <row r="17">
          <cell r="D17">
            <v>0</v>
          </cell>
          <cell r="E17">
            <v>218.54</v>
          </cell>
          <cell r="F17">
            <v>12869.06</v>
          </cell>
          <cell r="G17">
            <v>37678.29</v>
          </cell>
        </row>
        <row r="27">
          <cell r="D27">
            <v>0</v>
          </cell>
          <cell r="E27">
            <v>248.54</v>
          </cell>
          <cell r="F27">
            <v>13948.98</v>
          </cell>
          <cell r="G27">
            <v>39073</v>
          </cell>
          <cell r="J27">
            <v>0.05</v>
          </cell>
          <cell r="K27">
            <v>2.44</v>
          </cell>
          <cell r="L27">
            <v>6.89</v>
          </cell>
          <cell r="O27">
            <v>5523</v>
          </cell>
          <cell r="P27">
            <v>5724</v>
          </cell>
          <cell r="Q27">
            <v>5674</v>
          </cell>
        </row>
      </sheetData>
      <sheetData sheetId="44">
        <row r="4">
          <cell r="E4" t="str">
            <v>Период регулирования 2019 год</v>
          </cell>
        </row>
        <row r="41">
          <cell r="A41" t="str">
            <v>Директор МУП ШТЭС </v>
          </cell>
          <cell r="C41" t="str">
            <v>А.П. Щербаков</v>
          </cell>
        </row>
        <row r="43">
          <cell r="A43" t="str">
            <v>Окунева Светлана Александровна</v>
          </cell>
        </row>
        <row r="44">
          <cell r="A44" t="str">
            <v>8-39139-3-44-79</v>
          </cell>
        </row>
      </sheetData>
      <sheetData sheetId="46">
        <row r="46">
          <cell r="K46">
            <v>1590.9014</v>
          </cell>
        </row>
        <row r="50">
          <cell r="I50">
            <v>11.847</v>
          </cell>
          <cell r="K50">
            <v>188.475</v>
          </cell>
        </row>
        <row r="51">
          <cell r="I51">
            <v>63.674</v>
          </cell>
          <cell r="K51">
            <v>1012.9944</v>
          </cell>
        </row>
        <row r="52">
          <cell r="I52">
            <v>24.479</v>
          </cell>
          <cell r="K52">
            <v>389.432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Взвеш"/>
      <sheetName val="распр зарплаты 23"/>
      <sheetName val="распр зарплаты 25,26"/>
      <sheetName val="распред.сч.23.25,26 по прям (%)"/>
      <sheetName val="23 машчасы"/>
      <sheetName val="сч.23"/>
      <sheetName val="сч.25"/>
      <sheetName val="сч.26"/>
      <sheetName val="прил 4.9.  тс"/>
      <sheetName val="Приложение 4.2"/>
      <sheetName val="Приложение 4.4"/>
      <sheetName val="Приложение 4.5"/>
      <sheetName val="Приложение 4.7"/>
      <sheetName val="Приложение 4.8"/>
      <sheetName val="Приложение 4.10"/>
      <sheetName val="Приложение 4.11"/>
      <sheetName val="Приложение 4.12"/>
      <sheetName val="Приложение 4.13"/>
      <sheetName val="Приложение 4.14"/>
      <sheetName val="Приложение 4.15"/>
      <sheetName val="прил 4.9. кот"/>
      <sheetName val="з.пл."/>
      <sheetName val="Зар пл 2019"/>
      <sheetName val="Прил. 4.6 теплос."/>
      <sheetName val="Приложение 4.1"/>
      <sheetName val="Приложение 4.3 "/>
      <sheetName val="сч20 тепло"/>
      <sheetName val="сч.20  кот."/>
      <sheetName val="СВ план 18"/>
      <sheetName val="прибыль тепло"/>
      <sheetName val="прибыль"/>
      <sheetName val="Прил. 4.6 кот.2"/>
      <sheetName val="Прил 6.1 с ПО 2017г"/>
      <sheetName val="Приложение 6.1"/>
      <sheetName val="Приложение 6.2"/>
      <sheetName val="Приложение 6.3"/>
      <sheetName val="Приложение 6.4"/>
      <sheetName val="Приложение 6.5"/>
      <sheetName val="Приложение 7.9"/>
      <sheetName val="Прил 5.1 инд"/>
      <sheetName val="Прил 5.1"/>
      <sheetName val="Прил 5.2"/>
      <sheetName val="Прил 5.3"/>
      <sheetName val="Прил 5.4"/>
      <sheetName val="Прил 5.5"/>
      <sheetName val="Прил 5.6"/>
      <sheetName val="Прил 5.7"/>
      <sheetName val="Прил 5.9"/>
      <sheetName val="СВ 16"/>
      <sheetName val="ТС 16"/>
      <sheetName val="СВ 15"/>
      <sheetName val="ТС 15"/>
      <sheetName val="2017-2016"/>
      <sheetName val="Лист5"/>
      <sheetName val="Эксп пром без"/>
      <sheetName val="Взвеш, аренда"/>
      <sheetName val="НИ косв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Титул"/>
      <sheetName val="ОГЛ"/>
      <sheetName val="ИТОГ"/>
      <sheetName val="ИД"/>
      <sheetName val="ХР_прайс"/>
      <sheetName val="Алт_6.7"/>
      <sheetName val="Алт_6.8"/>
      <sheetName val="Зар_6.6"/>
      <sheetName val="Зар_6.7"/>
      <sheetName val="Зар_6.8"/>
      <sheetName val="Идж_6.6"/>
      <sheetName val="Идж_6.7"/>
      <sheetName val="Идж_6.8"/>
      <sheetName val="Суб_6.6"/>
      <sheetName val="Суб_6.7"/>
      <sheetName val="Суб_6.8"/>
      <sheetName val="Шун_6.6"/>
      <sheetName val="Шун_6.7"/>
      <sheetName val="Шун_6.8"/>
      <sheetName val="Каз_6.6"/>
      <sheetName val="Каз_6.7"/>
      <sheetName val="Каз_6.8"/>
      <sheetName val="Шуш_6.6"/>
      <sheetName val="Шуш_6.7"/>
      <sheetName val="Шушь_6.8"/>
      <sheetName val="КЦК_6.6"/>
      <sheetName val="КЦК_6.8"/>
      <sheetName val="СЦК_6.6"/>
      <sheetName val="СЦК_6.8"/>
      <sheetName val="Сизая_6.6"/>
      <sheetName val="Сизая_6.8"/>
      <sheetName val="ХР_2015"/>
      <sheetName val="Вода_2015"/>
      <sheetName val="Вода (2)"/>
      <sheetName val="Лист1"/>
      <sheetName val="Вода"/>
      <sheetName val="ХР"/>
    </sheetNames>
    <sheetDataSet>
      <sheetData sheetId="5">
        <row r="2">
          <cell r="A2" t="str">
            <v>Наименование</v>
          </cell>
        </row>
        <row r="3">
          <cell r="A3" t="str">
            <v>Аммиак водный</v>
          </cell>
        </row>
        <row r="4">
          <cell r="A4" t="str">
            <v>Аммоний хлористый</v>
          </cell>
        </row>
        <row r="5">
          <cell r="A5" t="str">
            <v>Метилоранжевый инд</v>
          </cell>
        </row>
        <row r="6">
          <cell r="A6" t="str">
            <v>Серная кислота</v>
          </cell>
        </row>
        <row r="7">
          <cell r="A7" t="str">
            <v>Соль</v>
          </cell>
        </row>
        <row r="8">
          <cell r="A8" t="str">
            <v>Спирт этиловый</v>
          </cell>
        </row>
        <row r="9">
          <cell r="A9" t="str">
            <v>Сульфоуголь на ежегодную досыпку фильтра</v>
          </cell>
        </row>
        <row r="10">
          <cell r="A10" t="str">
            <v>Сульфоуголь на полную загрузку фильтра</v>
          </cell>
        </row>
        <row r="11">
          <cell r="A11" t="str">
            <v>Фенолфталеин инд</v>
          </cell>
        </row>
        <row r="12">
          <cell r="A12" t="str">
            <v>Трилон Б</v>
          </cell>
        </row>
        <row r="13">
          <cell r="A13" t="str">
            <v>Хромовый темно синий инд</v>
          </cell>
        </row>
        <row r="14">
          <cell r="A14" t="str">
            <v>Эриохром черный 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uptes06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30" zoomScalePageLayoutView="0" workbookViewId="0" topLeftCell="A1">
      <selection activeCell="B18" sqref="B18"/>
    </sheetView>
  </sheetViews>
  <sheetFormatPr defaultColWidth="9.00390625" defaultRowHeight="12.75"/>
  <cols>
    <col min="1" max="1" width="24.875" style="0" customWidth="1"/>
    <col min="2" max="2" width="18.125" style="0" customWidth="1"/>
    <col min="3" max="3" width="16.25390625" style="0" customWidth="1"/>
    <col min="4" max="4" width="34.125" style="0" customWidth="1"/>
  </cols>
  <sheetData>
    <row r="1" spans="1:4" ht="12.75">
      <c r="A1" s="2"/>
      <c r="D1" s="4" t="s">
        <v>33</v>
      </c>
    </row>
    <row r="2" spans="1:4" ht="38.25">
      <c r="A2" s="2"/>
      <c r="D2" s="11" t="s">
        <v>34</v>
      </c>
    </row>
    <row r="3" spans="1:4" ht="12.75">
      <c r="A3" s="5"/>
      <c r="D3" s="10" t="s">
        <v>35</v>
      </c>
    </row>
    <row r="4" spans="1:4" ht="12.75">
      <c r="A4" s="5"/>
      <c r="D4" s="10" t="s">
        <v>36</v>
      </c>
    </row>
    <row r="5" ht="60.75" customHeight="1">
      <c r="A5" s="6"/>
    </row>
    <row r="6" spans="1:4" ht="21" customHeight="1">
      <c r="A6" s="127" t="s">
        <v>37</v>
      </c>
      <c r="B6" s="127"/>
      <c r="C6" s="127"/>
      <c r="D6" s="127"/>
    </row>
    <row r="7" spans="1:4" ht="36.75" customHeight="1">
      <c r="A7" s="126" t="s">
        <v>41</v>
      </c>
      <c r="B7" s="126"/>
      <c r="C7" s="126"/>
      <c r="D7" s="126"/>
    </row>
    <row r="8" spans="1:4" ht="16.5">
      <c r="A8" s="7"/>
      <c r="B8" s="129" t="s">
        <v>120</v>
      </c>
      <c r="C8" s="129"/>
      <c r="D8" s="7" t="s">
        <v>38</v>
      </c>
    </row>
    <row r="9" spans="1:3" ht="13.5" customHeight="1">
      <c r="A9" s="8"/>
      <c r="B9" s="128" t="s">
        <v>39</v>
      </c>
      <c r="C9" s="128"/>
    </row>
    <row r="10" spans="1:4" ht="33" customHeight="1">
      <c r="A10" s="131" t="s">
        <v>42</v>
      </c>
      <c r="B10" s="131"/>
      <c r="C10" s="131"/>
      <c r="D10" s="131"/>
    </row>
    <row r="11" spans="1:4" ht="12.75">
      <c r="A11" s="130" t="s">
        <v>40</v>
      </c>
      <c r="B11" s="130"/>
      <c r="C11" s="130"/>
      <c r="D11" s="130"/>
    </row>
    <row r="12" spans="1:4" ht="15.75">
      <c r="A12" s="125"/>
      <c r="B12" s="125"/>
      <c r="C12" s="125"/>
      <c r="D12" s="125"/>
    </row>
    <row r="13" ht="12.75">
      <c r="A13" s="9"/>
    </row>
    <row r="14" ht="15.75">
      <c r="A14" s="3"/>
    </row>
  </sheetData>
  <sheetProtection/>
  <mergeCells count="7">
    <mergeCell ref="A12:D12"/>
    <mergeCell ref="A7:D7"/>
    <mergeCell ref="A6:D6"/>
    <mergeCell ref="B9:C9"/>
    <mergeCell ref="B8:C8"/>
    <mergeCell ref="A11:D11"/>
    <mergeCell ref="A10:D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20" zoomScalePageLayoutView="0" workbookViewId="0" topLeftCell="A1">
      <selection activeCell="D10" sqref="D10:H13"/>
    </sheetView>
  </sheetViews>
  <sheetFormatPr defaultColWidth="9.00390625" defaultRowHeight="12.75"/>
  <cols>
    <col min="1" max="1" width="31.875" style="1" customWidth="1"/>
    <col min="2" max="2" width="16.125" style="1" customWidth="1"/>
    <col min="3" max="3" width="52.625" style="1" customWidth="1"/>
    <col min="4" max="4" width="13.25390625" style="1" customWidth="1"/>
    <col min="5" max="5" width="26.75390625" style="1" customWidth="1"/>
    <col min="6" max="16384" width="9.125" style="1" customWidth="1"/>
  </cols>
  <sheetData>
    <row r="1" spans="1:5" ht="12.75">
      <c r="A1" s="13"/>
      <c r="C1" s="11" t="s">
        <v>20</v>
      </c>
      <c r="E1" s="11"/>
    </row>
    <row r="2" spans="1:5" ht="25.5">
      <c r="A2" s="13"/>
      <c r="C2" s="12" t="s">
        <v>21</v>
      </c>
      <c r="E2" s="12"/>
    </row>
    <row r="3" spans="1:5" ht="32.25" customHeight="1">
      <c r="A3" s="136" t="s">
        <v>22</v>
      </c>
      <c r="B3" s="136"/>
      <c r="C3" s="136"/>
      <c r="D3" s="7"/>
      <c r="E3" s="7"/>
    </row>
    <row r="4" spans="1:5" ht="48" customHeight="1">
      <c r="A4" s="129"/>
      <c r="B4" s="129"/>
      <c r="C4" s="129"/>
      <c r="D4" s="14"/>
      <c r="E4" s="14"/>
    </row>
    <row r="5" spans="1:3" ht="31.5" customHeight="1">
      <c r="A5" s="15" t="s">
        <v>23</v>
      </c>
      <c r="B5" s="132" t="s">
        <v>42</v>
      </c>
      <c r="C5" s="132"/>
    </row>
    <row r="6" spans="1:3" ht="22.5" customHeight="1">
      <c r="A6" s="15" t="s">
        <v>24</v>
      </c>
      <c r="B6" s="132" t="s">
        <v>43</v>
      </c>
      <c r="C6" s="132"/>
    </row>
    <row r="7" spans="1:5" ht="33.75" customHeight="1">
      <c r="A7" s="15" t="s">
        <v>25</v>
      </c>
      <c r="B7" s="132" t="s">
        <v>44</v>
      </c>
      <c r="C7" s="132"/>
      <c r="E7" s="17"/>
    </row>
    <row r="8" spans="1:5" ht="30" customHeight="1">
      <c r="A8" s="15" t="s">
        <v>26</v>
      </c>
      <c r="B8" s="132" t="s">
        <v>44</v>
      </c>
      <c r="C8" s="132"/>
      <c r="E8" s="18"/>
    </row>
    <row r="9" spans="1:4" ht="22.5" customHeight="1">
      <c r="A9" s="15" t="s">
        <v>27</v>
      </c>
      <c r="B9" s="132">
        <v>2442000890</v>
      </c>
      <c r="C9" s="132"/>
      <c r="D9" s="17"/>
    </row>
    <row r="10" spans="1:4" ht="22.5" customHeight="1">
      <c r="A10" s="15" t="s">
        <v>28</v>
      </c>
      <c r="B10" s="132">
        <v>244201001</v>
      </c>
      <c r="C10" s="132"/>
      <c r="D10" s="3"/>
    </row>
    <row r="11" spans="1:3" ht="22.5" customHeight="1">
      <c r="A11" s="15" t="s">
        <v>29</v>
      </c>
      <c r="B11" s="132" t="s">
        <v>45</v>
      </c>
      <c r="C11" s="132"/>
    </row>
    <row r="12" spans="1:8" ht="22.5" customHeight="1">
      <c r="A12" s="15" t="s">
        <v>30</v>
      </c>
      <c r="B12" s="133" t="s">
        <v>46</v>
      </c>
      <c r="C12" s="132"/>
      <c r="D12" s="134" t="s">
        <v>119</v>
      </c>
      <c r="E12" s="135"/>
      <c r="F12" s="135"/>
      <c r="G12" s="135"/>
      <c r="H12" s="135"/>
    </row>
    <row r="13" spans="1:4" ht="22.5" customHeight="1">
      <c r="A13" s="15" t="s">
        <v>31</v>
      </c>
      <c r="B13" s="132" t="s">
        <v>48</v>
      </c>
      <c r="C13" s="132"/>
      <c r="D13" s="17"/>
    </row>
    <row r="14" spans="1:3" ht="22.5" customHeight="1">
      <c r="A14" s="15" t="s">
        <v>32</v>
      </c>
      <c r="B14" s="132" t="s">
        <v>47</v>
      </c>
      <c r="C14" s="132"/>
    </row>
    <row r="15" ht="15.75">
      <c r="A15" s="16"/>
    </row>
  </sheetData>
  <sheetProtection/>
  <mergeCells count="13">
    <mergeCell ref="A4:C4"/>
    <mergeCell ref="D12:H12"/>
    <mergeCell ref="A3:C3"/>
    <mergeCell ref="B5:C5"/>
    <mergeCell ref="B6:C6"/>
    <mergeCell ref="B7:C7"/>
    <mergeCell ref="B8:C8"/>
    <mergeCell ref="B14:C14"/>
    <mergeCell ref="B10:C10"/>
    <mergeCell ref="B11:C11"/>
    <mergeCell ref="B12:C12"/>
    <mergeCell ref="B13:C13"/>
    <mergeCell ref="B9:C9"/>
  </mergeCells>
  <hyperlinks>
    <hyperlink ref="B12" r:id="rId1" display="muptes06@mail.ru"/>
  </hyperlinks>
  <printOptions/>
  <pageMargins left="0.7" right="0.7" top="0.75" bottom="0.75" header="0.3" footer="0.3"/>
  <pageSetup horizontalDpi="600" verticalDpi="600" orientation="portrait" paperSize="9" scale="88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63"/>
  <sheetViews>
    <sheetView tabSelected="1" view="pageBreakPreview" zoomScale="90" zoomScaleNormal="90" zoomScaleSheetLayoutView="90" zoomScalePageLayoutView="0" workbookViewId="0" topLeftCell="A31">
      <selection activeCell="F1" sqref="F1:N16384"/>
    </sheetView>
  </sheetViews>
  <sheetFormatPr defaultColWidth="9.00390625" defaultRowHeight="12.75"/>
  <cols>
    <col min="1" max="1" width="6.25390625" style="147" customWidth="1"/>
    <col min="2" max="2" width="67.75390625" style="147" customWidth="1"/>
    <col min="3" max="3" width="10.375" style="147" customWidth="1"/>
    <col min="4" max="4" width="11.75390625" style="147" hidden="1" customWidth="1"/>
    <col min="5" max="5" width="14.125" style="147" customWidth="1"/>
    <col min="6" max="6" width="0" style="147" hidden="1" customWidth="1"/>
    <col min="7" max="7" width="16.375" style="147" hidden="1" customWidth="1"/>
    <col min="8" max="14" width="0" style="147" hidden="1" customWidth="1"/>
    <col min="15" max="16384" width="9.125" style="147" customWidth="1"/>
  </cols>
  <sheetData>
    <row r="1" spans="1:5" ht="15.75" customHeight="1">
      <c r="A1" s="213" t="s">
        <v>198</v>
      </c>
      <c r="B1" s="213"/>
      <c r="C1" s="213"/>
      <c r="D1" s="213"/>
      <c r="E1" s="213"/>
    </row>
    <row r="2" spans="1:4" ht="14.25" customHeight="1">
      <c r="A2" s="148"/>
      <c r="B2" s="148"/>
      <c r="C2" s="148"/>
      <c r="D2" s="148"/>
    </row>
    <row r="3" spans="1:5" ht="38.25" customHeight="1">
      <c r="A3" s="212" t="s">
        <v>197</v>
      </c>
      <c r="B3" s="212"/>
      <c r="C3" s="212"/>
      <c r="D3" s="212"/>
      <c r="E3" s="212"/>
    </row>
    <row r="4" spans="1:5" ht="15">
      <c r="A4" s="148"/>
      <c r="B4" s="148"/>
      <c r="C4" s="148"/>
      <c r="D4" s="148"/>
      <c r="E4" s="211" t="s">
        <v>72</v>
      </c>
    </row>
    <row r="5" spans="1:5" s="207" customFormat="1" ht="49.5" customHeight="1">
      <c r="A5" s="210" t="s">
        <v>54</v>
      </c>
      <c r="B5" s="210" t="s">
        <v>196</v>
      </c>
      <c r="C5" s="209" t="s">
        <v>195</v>
      </c>
      <c r="E5" s="208" t="s">
        <v>194</v>
      </c>
    </row>
    <row r="6" spans="1:5" ht="12.75">
      <c r="A6" s="205">
        <v>1</v>
      </c>
      <c r="B6" s="205">
        <v>2</v>
      </c>
      <c r="C6" s="206">
        <v>3</v>
      </c>
      <c r="D6" s="205">
        <v>3</v>
      </c>
      <c r="E6" s="205">
        <v>4</v>
      </c>
    </row>
    <row r="7" spans="1:6" ht="15.75">
      <c r="A7" s="182">
        <v>1</v>
      </c>
      <c r="B7" s="181" t="s">
        <v>193</v>
      </c>
      <c r="C7" s="204"/>
      <c r="D7" s="172"/>
      <c r="E7" s="172"/>
      <c r="F7" s="201"/>
    </row>
    <row r="8" spans="1:9" ht="15.75">
      <c r="A8" s="182">
        <v>2</v>
      </c>
      <c r="B8" s="181" t="s">
        <v>192</v>
      </c>
      <c r="C8" s="199">
        <f>'[6]сч. 20 электро'!G27</f>
        <v>5621.18</v>
      </c>
      <c r="D8" s="177">
        <f>'[6]сч. 20 электро'!E28</f>
        <v>0</v>
      </c>
      <c r="E8" s="176">
        <f>'[6]сч. 20 электро'!H27+'[6]сч. 20 электро'!H28</f>
        <v>6724.9</v>
      </c>
      <c r="F8" s="203"/>
      <c r="I8" s="154">
        <f>E8/C8</f>
        <v>1.1963502325134578</v>
      </c>
    </row>
    <row r="9" spans="1:9" ht="15">
      <c r="A9" s="182"/>
      <c r="B9" s="186" t="s">
        <v>155</v>
      </c>
      <c r="C9" s="202">
        <f>C8</f>
        <v>5621.18</v>
      </c>
      <c r="D9" s="179"/>
      <c r="E9" s="170">
        <f>E8</f>
        <v>6724.9</v>
      </c>
      <c r="F9" s="201"/>
      <c r="I9" s="154">
        <f>E9/C9</f>
        <v>1.1963502325134578</v>
      </c>
    </row>
    <row r="10" spans="1:9" ht="15.75">
      <c r="A10" s="182">
        <v>3</v>
      </c>
      <c r="B10" s="181" t="s">
        <v>191</v>
      </c>
      <c r="C10" s="199">
        <f>'[6]сч. 20 электро'!G32</f>
        <v>0</v>
      </c>
      <c r="D10" s="177">
        <f>'[6]сч. 20 электро'!E27</f>
        <v>0</v>
      </c>
      <c r="E10" s="176">
        <f>'[6]сч. 20 электро'!H32</f>
        <v>0</v>
      </c>
      <c r="F10" s="201"/>
      <c r="I10" s="154" t="e">
        <f>E10/C10</f>
        <v>#DIV/0!</v>
      </c>
    </row>
    <row r="11" spans="1:9" ht="15">
      <c r="A11" s="182"/>
      <c r="B11" s="186" t="s">
        <v>155</v>
      </c>
      <c r="C11" s="171">
        <f>C10</f>
        <v>0</v>
      </c>
      <c r="D11" s="164" t="e">
        <f>+#REF!+'[6]сч. 20 электро'!E27</f>
        <v>#REF!</v>
      </c>
      <c r="E11" s="170">
        <f>E10</f>
        <v>0</v>
      </c>
      <c r="I11" s="154" t="e">
        <f>E11/C11</f>
        <v>#DIV/0!</v>
      </c>
    </row>
    <row r="12" spans="1:9" ht="15.75">
      <c r="A12" s="182">
        <v>4</v>
      </c>
      <c r="B12" s="181" t="s">
        <v>190</v>
      </c>
      <c r="C12" s="200">
        <f>'[6]сч. 20 электро'!G26</f>
        <v>1498.76</v>
      </c>
      <c r="D12" s="177">
        <v>1026</v>
      </c>
      <c r="E12" s="199">
        <f>'[6]сч. 20 электро'!H26</f>
        <v>2133</v>
      </c>
      <c r="I12" s="154">
        <f>E12/C12</f>
        <v>1.4231764925671888</v>
      </c>
    </row>
    <row r="13" spans="1:9" ht="15.75">
      <c r="A13" s="182">
        <v>5</v>
      </c>
      <c r="B13" s="181" t="s">
        <v>189</v>
      </c>
      <c r="C13" s="198">
        <f>'[6]сч. 20 электро'!G33</f>
        <v>77.87</v>
      </c>
      <c r="D13" s="177">
        <f>+D15</f>
        <v>28</v>
      </c>
      <c r="E13" s="176">
        <f>+E15</f>
        <v>86.7</v>
      </c>
      <c r="I13" s="154">
        <f>E13/C13</f>
        <v>1.1133941184024656</v>
      </c>
    </row>
    <row r="14" spans="1:9" ht="25.5">
      <c r="A14" s="167" t="s">
        <v>188</v>
      </c>
      <c r="B14" s="169" t="s">
        <v>187</v>
      </c>
      <c r="C14" s="168"/>
      <c r="D14" s="164"/>
      <c r="E14" s="170"/>
      <c r="I14" s="154" t="e">
        <f>E14/C14</f>
        <v>#DIV/0!</v>
      </c>
    </row>
    <row r="15" spans="1:9" ht="15">
      <c r="A15" s="167" t="s">
        <v>186</v>
      </c>
      <c r="B15" s="169" t="s">
        <v>185</v>
      </c>
      <c r="C15" s="189">
        <f>C13</f>
        <v>77.87</v>
      </c>
      <c r="D15" s="164">
        <v>28</v>
      </c>
      <c r="E15" s="170">
        <f>'[6]сч. 20 электро'!H33</f>
        <v>86.7</v>
      </c>
      <c r="I15" s="154">
        <f>E15/C15</f>
        <v>1.1133941184024656</v>
      </c>
    </row>
    <row r="16" spans="1:9" ht="15.75">
      <c r="A16" s="182">
        <v>6</v>
      </c>
      <c r="B16" s="181" t="s">
        <v>184</v>
      </c>
      <c r="C16" s="197">
        <f>'[6]РЭК на 2018 долг'!H23</f>
        <v>17459.51</v>
      </c>
      <c r="D16" s="177">
        <v>3250</v>
      </c>
      <c r="E16" s="176">
        <f>('[6]з.пл.'!C5+'[6]з.пл.'!C6+'[6]з.пл.'!C7)/1000</f>
        <v>27743.447</v>
      </c>
      <c r="I16" s="154">
        <f>E16/C16</f>
        <v>1.589016358420139</v>
      </c>
    </row>
    <row r="17" spans="1:9" ht="15">
      <c r="A17" s="182"/>
      <c r="B17" s="186" t="s">
        <v>155</v>
      </c>
      <c r="C17" s="195"/>
      <c r="D17" s="179"/>
      <c r="E17" s="170"/>
      <c r="I17" s="154" t="e">
        <f>E17/C17</f>
        <v>#DIV/0!</v>
      </c>
    </row>
    <row r="18" spans="1:9" ht="25.5">
      <c r="A18" s="182">
        <v>7</v>
      </c>
      <c r="B18" s="181" t="s">
        <v>183</v>
      </c>
      <c r="C18" s="196">
        <f>C16*30.2%</f>
        <v>5272.772019999999</v>
      </c>
      <c r="D18" s="177">
        <v>1131</v>
      </c>
      <c r="E18" s="176">
        <f>E16*30.2%</f>
        <v>8378.520994</v>
      </c>
      <c r="I18" s="154">
        <f>E18/C18</f>
        <v>1.589016358420139</v>
      </c>
    </row>
    <row r="19" spans="1:9" ht="15">
      <c r="A19" s="182"/>
      <c r="B19" s="186" t="s">
        <v>155</v>
      </c>
      <c r="C19" s="195"/>
      <c r="D19" s="179"/>
      <c r="E19" s="170"/>
      <c r="I19" s="154" t="e">
        <f>E19/C19</f>
        <v>#DIV/0!</v>
      </c>
    </row>
    <row r="20" spans="1:9" ht="15.75">
      <c r="A20" s="182">
        <v>8</v>
      </c>
      <c r="B20" s="181" t="s">
        <v>182</v>
      </c>
      <c r="C20" s="194">
        <f>'[6]сч. 20 электро'!G23</f>
        <v>6776.82</v>
      </c>
      <c r="D20" s="193">
        <f>+'[6]1.17.3'!C15</f>
        <v>6776.8</v>
      </c>
      <c r="E20" s="176">
        <f>'[6]сч. 20 электро'!H23</f>
        <v>4976.5</v>
      </c>
      <c r="I20" s="154">
        <f>E20/C20</f>
        <v>0.7343414757954321</v>
      </c>
    </row>
    <row r="21" spans="1:9" ht="15.75">
      <c r="A21" s="182">
        <v>9</v>
      </c>
      <c r="B21" s="181" t="s">
        <v>181</v>
      </c>
      <c r="C21" s="176">
        <f>C42-C7-C8-C10-C12-C13-C16-C18-C20-C37-C39-C40-C41</f>
        <v>19100.937979999995</v>
      </c>
      <c r="D21" s="176">
        <f>D42-D7-D8-D10-D12-D13-D16-D18-D20-D37-D39-D40</f>
        <v>-631.8000000000002</v>
      </c>
      <c r="E21" s="176">
        <f>E42-E7-E8-E10-E12-E13-E16-E18-E20-E37-E39-E40-E38</f>
        <v>24498.532006000016</v>
      </c>
      <c r="F21" s="192">
        <f>C25+C30+C33</f>
        <v>19100.937979999995</v>
      </c>
      <c r="G21" s="173">
        <f>E25+E30+E33</f>
        <v>24498.532006000016</v>
      </c>
      <c r="I21" s="154">
        <f>E21/C21</f>
        <v>1.2825826685397166</v>
      </c>
    </row>
    <row r="22" spans="1:9" ht="15">
      <c r="A22" s="167" t="s">
        <v>180</v>
      </c>
      <c r="B22" s="169" t="s">
        <v>179</v>
      </c>
      <c r="C22" s="168"/>
      <c r="D22" s="164"/>
      <c r="E22" s="170"/>
      <c r="I22" s="154" t="e">
        <f>E22/C22</f>
        <v>#DIV/0!</v>
      </c>
    </row>
    <row r="23" spans="1:9" ht="15">
      <c r="A23" s="167" t="s">
        <v>178</v>
      </c>
      <c r="B23" s="169" t="s">
        <v>177</v>
      </c>
      <c r="C23" s="168"/>
      <c r="D23" s="164"/>
      <c r="E23" s="164"/>
      <c r="I23" s="154" t="e">
        <f>E23/C23</f>
        <v>#DIV/0!</v>
      </c>
    </row>
    <row r="24" spans="1:9" ht="15">
      <c r="A24" s="167" t="s">
        <v>176</v>
      </c>
      <c r="B24" s="169" t="s">
        <v>175</v>
      </c>
      <c r="C24" s="168"/>
      <c r="D24" s="164"/>
      <c r="E24" s="164"/>
      <c r="I24" s="154" t="e">
        <f>E24/C24</f>
        <v>#DIV/0!</v>
      </c>
    </row>
    <row r="25" spans="1:9" ht="25.5">
      <c r="A25" s="167" t="s">
        <v>174</v>
      </c>
      <c r="B25" s="169" t="s">
        <v>173</v>
      </c>
      <c r="C25" s="191">
        <f>'[6]сч. 20 электро'!G45</f>
        <v>9520.8</v>
      </c>
      <c r="D25" s="164"/>
      <c r="E25" s="164">
        <f>'[6]сч. 20 электро'!H45</f>
        <v>9520.8</v>
      </c>
      <c r="G25" s="173">
        <f>E25+E26+E27</f>
        <v>9520.8</v>
      </c>
      <c r="I25" s="154">
        <f>E25/C25</f>
        <v>1</v>
      </c>
    </row>
    <row r="26" spans="1:9" ht="15.75" hidden="1">
      <c r="A26" s="167"/>
      <c r="B26" s="169" t="s">
        <v>172</v>
      </c>
      <c r="C26" s="191"/>
      <c r="D26" s="164"/>
      <c r="E26" s="164">
        <f>'[6]сч. 20 электро'!H51</f>
        <v>0</v>
      </c>
      <c r="I26" s="154"/>
    </row>
    <row r="27" spans="1:9" ht="15.75" hidden="1">
      <c r="A27" s="167"/>
      <c r="B27" s="169" t="s">
        <v>171</v>
      </c>
      <c r="C27" s="191"/>
      <c r="D27" s="164"/>
      <c r="E27" s="164">
        <f>'[6]сч. 20 электро'!H52</f>
        <v>0</v>
      </c>
      <c r="I27" s="154"/>
    </row>
    <row r="28" spans="1:9" ht="15">
      <c r="A28" s="167" t="s">
        <v>170</v>
      </c>
      <c r="B28" s="169" t="s">
        <v>169</v>
      </c>
      <c r="C28" s="168"/>
      <c r="D28" s="164"/>
      <c r="E28" s="164"/>
      <c r="I28" s="154" t="e">
        <f>E28/C28</f>
        <v>#DIV/0!</v>
      </c>
    </row>
    <row r="29" spans="1:9" ht="15">
      <c r="A29" s="167" t="s">
        <v>168</v>
      </c>
      <c r="B29" s="169" t="s">
        <v>167</v>
      </c>
      <c r="C29" s="168"/>
      <c r="D29" s="164"/>
      <c r="E29" s="164"/>
      <c r="I29" s="154" t="e">
        <f>E29/C29</f>
        <v>#DIV/0!</v>
      </c>
    </row>
    <row r="30" spans="1:9" ht="15">
      <c r="A30" s="167" t="s">
        <v>166</v>
      </c>
      <c r="B30" s="169" t="s">
        <v>165</v>
      </c>
      <c r="C30" s="171">
        <f>C31+C32</f>
        <v>28.99</v>
      </c>
      <c r="D30" s="164" t="e">
        <f>+D31+D32</f>
        <v>#REF!</v>
      </c>
      <c r="E30" s="164">
        <f>+E31+E32</f>
        <v>88.03</v>
      </c>
      <c r="G30" s="175">
        <f>E33+E30+E27+E26+E25</f>
        <v>24498.532006000016</v>
      </c>
      <c r="I30" s="154">
        <f>E30/C30</f>
        <v>3.0365643325284584</v>
      </c>
    </row>
    <row r="31" spans="1:9" ht="15">
      <c r="A31" s="167" t="s">
        <v>164</v>
      </c>
      <c r="B31" s="190" t="s">
        <v>163</v>
      </c>
      <c r="C31" s="171">
        <f>'[6]РЭК на 2018 долг'!H44</f>
        <v>0</v>
      </c>
      <c r="D31" s="164" t="e">
        <f>+#REF!+#REF!</f>
        <v>#REF!</v>
      </c>
      <c r="E31" s="164">
        <f>'[6]сч.26 не удал!'!K33+'[6]сч.25 не удал!'!L25+'[6]сч.23 не удал!'!I27</f>
        <v>39.55</v>
      </c>
      <c r="I31" s="154" t="e">
        <f>E31/C31</f>
        <v>#DIV/0!</v>
      </c>
    </row>
    <row r="32" spans="1:9" ht="15">
      <c r="A32" s="167" t="s">
        <v>162</v>
      </c>
      <c r="B32" s="190" t="s">
        <v>161</v>
      </c>
      <c r="C32" s="189">
        <f>'[6]РЭК на 2018 долг'!H48</f>
        <v>28.99</v>
      </c>
      <c r="D32" s="188"/>
      <c r="E32" s="188">
        <f>'[6]сч.23 не удал!'!I26</f>
        <v>48.48</v>
      </c>
      <c r="I32" s="154">
        <f>E32/C32</f>
        <v>1.6723007933770266</v>
      </c>
    </row>
    <row r="33" spans="1:9" ht="25.5">
      <c r="A33" s="167" t="s">
        <v>160</v>
      </c>
      <c r="B33" s="169" t="s">
        <v>159</v>
      </c>
      <c r="C33" s="187">
        <f>+C21-C22-C23-C24-C25-C28-C29-C30</f>
        <v>9551.147979999996</v>
      </c>
      <c r="D33" s="164" t="e">
        <f>+D21-D22-D23-D24-D25-D28-D29-D30</f>
        <v>#REF!</v>
      </c>
      <c r="E33" s="170">
        <f>+E21-E22-E23-E24-E25-E28-E29-E30-E26-E27</f>
        <v>14889.702006000016</v>
      </c>
      <c r="I33" s="154">
        <f>E33/C33</f>
        <v>1.5589437036447238</v>
      </c>
    </row>
    <row r="34" spans="1:9" ht="25.5">
      <c r="A34" s="167" t="s">
        <v>158</v>
      </c>
      <c r="B34" s="169" t="s">
        <v>157</v>
      </c>
      <c r="C34" s="187"/>
      <c r="D34" s="164"/>
      <c r="E34" s="164"/>
      <c r="I34" s="154" t="e">
        <f>E34/C34</f>
        <v>#DIV/0!</v>
      </c>
    </row>
    <row r="35" spans="1:9" ht="15.75">
      <c r="A35" s="182">
        <v>10</v>
      </c>
      <c r="B35" s="181" t="s">
        <v>156</v>
      </c>
      <c r="C35" s="176">
        <f>+C7+C8+C10+C12+C13+C16+C18+C20+C21</f>
        <v>55807.85</v>
      </c>
      <c r="D35" s="177">
        <f>+D7+D8+D10+D12+D13+D16+D18+D20+D21</f>
        <v>11580</v>
      </c>
      <c r="E35" s="177">
        <f>+E7+E8+E10+E12+E13+E16+E18+E20+E21</f>
        <v>74541.6</v>
      </c>
      <c r="F35" s="173">
        <f>C8+C12+C13+C16+C18+C20+C21+C10</f>
        <v>55807.85</v>
      </c>
      <c r="G35" s="173">
        <f>E8+E12+E13+E16+E18+E20+E21+E10</f>
        <v>74541.6</v>
      </c>
      <c r="I35" s="154">
        <f>E35/C35</f>
        <v>1.3356830625082314</v>
      </c>
    </row>
    <row r="36" spans="1:9" ht="15">
      <c r="A36" s="182"/>
      <c r="B36" s="186" t="s">
        <v>155</v>
      </c>
      <c r="C36" s="185"/>
      <c r="D36" s="164"/>
      <c r="E36" s="164"/>
      <c r="I36" s="154" t="e">
        <f>E36/C36</f>
        <v>#DIV/0!</v>
      </c>
    </row>
    <row r="37" spans="1:9" ht="31.5" customHeight="1">
      <c r="A37" s="182">
        <v>11</v>
      </c>
      <c r="B37" s="184" t="str">
        <f>'[6]сч. 20 электро'!B48</f>
        <v>Сертификация качества эл/энергии, инспекционный контроль в распределительных сетях 2017г.</v>
      </c>
      <c r="C37" s="180">
        <v>0</v>
      </c>
      <c r="D37" s="164"/>
      <c r="E37" s="161">
        <f>'[6]сч. 20 электро'!H48</f>
        <v>1591</v>
      </c>
      <c r="F37" s="173">
        <f>C35+C37</f>
        <v>55807.85</v>
      </c>
      <c r="I37" s="154" t="e">
        <f>E37/C37</f>
        <v>#DIV/0!</v>
      </c>
    </row>
    <row r="38" spans="1:9" ht="15.75" hidden="1">
      <c r="A38" s="182"/>
      <c r="B38" s="184" t="s">
        <v>154</v>
      </c>
      <c r="C38" s="180">
        <v>0</v>
      </c>
      <c r="D38" s="164"/>
      <c r="E38" s="161">
        <f>'[6]сч. 20 электро'!H49</f>
        <v>0</v>
      </c>
      <c r="F38" s="173"/>
      <c r="I38" s="154"/>
    </row>
    <row r="39" spans="1:9" ht="15.75" hidden="1">
      <c r="A39" s="182"/>
      <c r="B39" s="184" t="s">
        <v>153</v>
      </c>
      <c r="C39" s="180">
        <v>0</v>
      </c>
      <c r="D39" s="164"/>
      <c r="E39" s="161">
        <f>'[6]сч. 20 электро'!H50</f>
        <v>0</v>
      </c>
      <c r="F39" s="173"/>
      <c r="I39" s="154"/>
    </row>
    <row r="40" spans="1:9" ht="27" customHeight="1">
      <c r="A40" s="182">
        <v>11</v>
      </c>
      <c r="B40" s="181" t="str">
        <f>'[6]сч. 20 электро'!B47</f>
        <v>Выпадающие расходы по оплате технологического расхода (потерь) электроэнергии за 2017г.</v>
      </c>
      <c r="C40" s="180"/>
      <c r="D40" s="164"/>
      <c r="E40" s="161">
        <f>'[6]сч. 20 электро'!H47</f>
        <v>1245</v>
      </c>
      <c r="F40" s="183" t="s">
        <v>152</v>
      </c>
      <c r="I40" s="154"/>
    </row>
    <row r="41" spans="1:9" ht="25.5">
      <c r="A41" s="182">
        <v>12</v>
      </c>
      <c r="B41" s="181" t="s">
        <v>151</v>
      </c>
      <c r="C41" s="180">
        <f>'[6]сч. 20 электро'!G46</f>
        <v>5580.26</v>
      </c>
      <c r="D41" s="179"/>
      <c r="E41" s="164">
        <f>'[6]сч. 20 электро'!H46</f>
        <v>0</v>
      </c>
      <c r="I41" s="154">
        <f>E41/C41</f>
        <v>0</v>
      </c>
    </row>
    <row r="42" spans="1:9" ht="15.75">
      <c r="A42" s="160">
        <v>13</v>
      </c>
      <c r="B42" s="159" t="s">
        <v>150</v>
      </c>
      <c r="C42" s="178">
        <f>'[6]сч. 20 электро'!G55-'[6]сч. 20 электро'!G54</f>
        <v>61388.11</v>
      </c>
      <c r="D42" s="177">
        <v>11580</v>
      </c>
      <c r="E42" s="176">
        <f>+'[6]сч. 20 электро'!H53</f>
        <v>77377.6</v>
      </c>
      <c r="F42" s="175">
        <f>C35+C41+C39</f>
        <v>61388.11</v>
      </c>
      <c r="G42" s="175">
        <f>E35+E37+E38+E39+E40</f>
        <v>77377.6</v>
      </c>
      <c r="H42" s="155">
        <f>G42-'[6]сч. 20 электро'!H53</f>
        <v>0</v>
      </c>
      <c r="I42" s="154">
        <f>E42/C42</f>
        <v>1.2604655852737607</v>
      </c>
    </row>
    <row r="43" spans="1:9" ht="15">
      <c r="A43" s="174"/>
      <c r="B43" s="169" t="s">
        <v>149</v>
      </c>
      <c r="C43" s="168"/>
      <c r="D43" s="164"/>
      <c r="E43" s="164"/>
      <c r="F43" s="173"/>
      <c r="G43" s="173"/>
      <c r="I43" s="154" t="e">
        <f>E43/C43</f>
        <v>#DIV/0!</v>
      </c>
    </row>
    <row r="44" spans="1:9" ht="15">
      <c r="A44" s="167" t="s">
        <v>148</v>
      </c>
      <c r="B44" s="166" t="s">
        <v>147</v>
      </c>
      <c r="C44" s="165"/>
      <c r="D44" s="172"/>
      <c r="E44" s="172"/>
      <c r="I44" s="154" t="e">
        <f>E44/C44</f>
        <v>#DIV/0!</v>
      </c>
    </row>
    <row r="45" spans="1:9" ht="15">
      <c r="A45" s="167" t="s">
        <v>146</v>
      </c>
      <c r="B45" s="169" t="s">
        <v>145</v>
      </c>
      <c r="C45" s="168"/>
      <c r="D45" s="164"/>
      <c r="E45" s="164"/>
      <c r="I45" s="154" t="e">
        <f>E45/C45</f>
        <v>#DIV/0!</v>
      </c>
    </row>
    <row r="46" spans="1:9" ht="15">
      <c r="A46" s="167" t="s">
        <v>144</v>
      </c>
      <c r="B46" s="169" t="s">
        <v>143</v>
      </c>
      <c r="C46" s="168"/>
      <c r="D46" s="164"/>
      <c r="E46" s="164"/>
      <c r="I46" s="154" t="e">
        <f>E46/C46</f>
        <v>#DIV/0!</v>
      </c>
    </row>
    <row r="47" spans="1:9" ht="15">
      <c r="A47" s="167" t="s">
        <v>142</v>
      </c>
      <c r="B47" s="169" t="s">
        <v>141</v>
      </c>
      <c r="C47" s="171">
        <f>+C42</f>
        <v>61388.11</v>
      </c>
      <c r="D47" s="164">
        <f>+D42</f>
        <v>11580</v>
      </c>
      <c r="E47" s="170">
        <f>+E42</f>
        <v>77377.6</v>
      </c>
      <c r="I47" s="154">
        <f>E47/C47</f>
        <v>1.2604655852737607</v>
      </c>
    </row>
    <row r="48" spans="1:9" ht="15">
      <c r="A48" s="167" t="s">
        <v>140</v>
      </c>
      <c r="B48" s="166" t="s">
        <v>139</v>
      </c>
      <c r="C48" s="165"/>
      <c r="D48" s="164"/>
      <c r="E48" s="164"/>
      <c r="I48" s="154" t="e">
        <f>E48/C48</f>
        <v>#DIV/0!</v>
      </c>
    </row>
    <row r="49" spans="1:9" ht="15">
      <c r="A49" s="167" t="s">
        <v>138</v>
      </c>
      <c r="B49" s="169" t="s">
        <v>137</v>
      </c>
      <c r="C49" s="168"/>
      <c r="D49" s="164"/>
      <c r="E49" s="164"/>
      <c r="I49" s="154" t="e">
        <f>E49/C49</f>
        <v>#DIV/0!</v>
      </c>
    </row>
    <row r="50" spans="1:9" ht="15">
      <c r="A50" s="167" t="s">
        <v>136</v>
      </c>
      <c r="B50" s="169" t="s">
        <v>135</v>
      </c>
      <c r="C50" s="168"/>
      <c r="D50" s="164"/>
      <c r="E50" s="164"/>
      <c r="I50" s="154" t="e">
        <f>E50/C50</f>
        <v>#DIV/0!</v>
      </c>
    </row>
    <row r="51" spans="1:9" ht="15">
      <c r="A51" s="167" t="s">
        <v>134</v>
      </c>
      <c r="B51" s="169" t="s">
        <v>133</v>
      </c>
      <c r="C51" s="168"/>
      <c r="D51" s="164"/>
      <c r="E51" s="164"/>
      <c r="I51" s="154" t="e">
        <f>E51/C51</f>
        <v>#DIV/0!</v>
      </c>
    </row>
    <row r="52" spans="1:9" ht="15">
      <c r="A52" s="167" t="s">
        <v>132</v>
      </c>
      <c r="B52" s="166" t="s">
        <v>131</v>
      </c>
      <c r="C52" s="165"/>
      <c r="D52" s="164"/>
      <c r="E52" s="164"/>
      <c r="I52" s="154" t="e">
        <f>E52/C52</f>
        <v>#DIV/0!</v>
      </c>
    </row>
    <row r="53" spans="1:9" ht="15.75">
      <c r="A53" s="160">
        <v>14</v>
      </c>
      <c r="B53" s="159" t="s">
        <v>130</v>
      </c>
      <c r="C53" s="163">
        <f>'[6]сч. 20 электро'!G54</f>
        <v>1982.68</v>
      </c>
      <c r="D53" s="162">
        <f>+'[6]1.21.3'!C42</f>
        <v>1982.68</v>
      </c>
      <c r="E53" s="161">
        <f>+'[6]1.21.3'!D42</f>
        <v>2565.89</v>
      </c>
      <c r="G53" s="155"/>
      <c r="I53" s="154">
        <f>E53/C53</f>
        <v>1.294152359432687</v>
      </c>
    </row>
    <row r="54" spans="1:9" ht="14.25" customHeight="1">
      <c r="A54" s="160">
        <v>15</v>
      </c>
      <c r="B54" s="159" t="s">
        <v>128</v>
      </c>
      <c r="C54" s="158">
        <f>'[6]РЭК на 2018 долг'!H71</f>
        <v>63370.79</v>
      </c>
      <c r="D54" s="157">
        <f>D42+D53</f>
        <v>13562.68</v>
      </c>
      <c r="E54" s="156">
        <f>E42+E53</f>
        <v>79943.49</v>
      </c>
      <c r="F54" s="155">
        <f>C42+C53</f>
        <v>63370.79</v>
      </c>
      <c r="G54" s="155">
        <f>E42+E53</f>
        <v>79943.49</v>
      </c>
      <c r="H54" s="155"/>
      <c r="I54" s="154">
        <f>E54/C54</f>
        <v>1.2615195423632877</v>
      </c>
    </row>
    <row r="55" spans="1:5" s="150" customFormat="1" ht="15.75" hidden="1">
      <c r="A55" s="153" t="s">
        <v>129</v>
      </c>
      <c r="B55" s="152" t="s">
        <v>128</v>
      </c>
      <c r="C55" s="152"/>
      <c r="D55" s="151"/>
      <c r="E55" s="151"/>
    </row>
    <row r="56" ht="12.75"/>
    <row r="57" ht="12.75" hidden="1"/>
    <row r="58" ht="12.75" hidden="1"/>
    <row r="59" spans="1:5" ht="15">
      <c r="A59" s="148" t="s">
        <v>127</v>
      </c>
      <c r="C59" s="149" t="s">
        <v>126</v>
      </c>
      <c r="D59" s="149"/>
      <c r="E59" s="149"/>
    </row>
    <row r="60" ht="12.75"/>
    <row r="61" s="148" customFormat="1" ht="15.75" hidden="1"/>
    <row r="62" ht="12.75">
      <c r="A62" s="147" t="s">
        <v>125</v>
      </c>
    </row>
    <row r="63" spans="1:5" ht="12.75">
      <c r="A63" s="147" t="s">
        <v>124</v>
      </c>
      <c r="E63" s="147" t="s">
        <v>123</v>
      </c>
    </row>
    <row r="64" ht="12.75"/>
    <row r="65" ht="12.75"/>
    <row r="66" ht="12.75"/>
  </sheetData>
  <sheetProtection/>
  <mergeCells count="3">
    <mergeCell ref="A1:E1"/>
    <mergeCell ref="A3:E3"/>
    <mergeCell ref="C59:E59"/>
  </mergeCells>
  <printOptions horizontalCentered="1"/>
  <pageMargins left="1.19" right="0.41" top="0.37" bottom="0.3937007874015748" header="0.11811023622047245" footer="0"/>
  <pageSetup blackAndWhite="1" horizontalDpi="600" verticalDpi="600" orientation="portrait" paperSize="9" scale="76" r:id="rId3"/>
  <rowBreaks count="1" manualBreakCount="1">
    <brk id="63" max="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C256"/>
  <sheetViews>
    <sheetView view="pageBreakPreview" zoomScale="75" zoomScaleSheetLayoutView="75" zoomScalePageLayoutView="0" workbookViewId="0" topLeftCell="A13">
      <selection activeCell="E28" sqref="E28"/>
    </sheetView>
  </sheetViews>
  <sheetFormatPr defaultColWidth="8.00390625" defaultRowHeight="12.75"/>
  <cols>
    <col min="1" max="1" width="4.75390625" style="19" customWidth="1"/>
    <col min="2" max="2" width="42.625" style="19" customWidth="1"/>
    <col min="3" max="3" width="11.25390625" style="19" customWidth="1"/>
    <col min="4" max="4" width="10.75390625" style="19" customWidth="1"/>
    <col min="5" max="5" width="12.875" style="19" customWidth="1"/>
    <col min="6" max="6" width="12.875" style="19" hidden="1" customWidth="1"/>
    <col min="7" max="7" width="11.00390625" style="19" hidden="1" customWidth="1"/>
    <col min="8" max="8" width="14.625" style="19" hidden="1" customWidth="1"/>
    <col min="9" max="9" width="15.375" style="19" hidden="1" customWidth="1"/>
    <col min="10" max="10" width="8.00390625" style="19" hidden="1" customWidth="1"/>
    <col min="11" max="11" width="12.375" style="19" hidden="1" customWidth="1"/>
    <col min="12" max="12" width="8.00390625" style="19" hidden="1" customWidth="1"/>
    <col min="13" max="13" width="10.125" style="19" hidden="1" customWidth="1"/>
    <col min="14" max="14" width="8.00390625" style="19" hidden="1" customWidth="1"/>
    <col min="15" max="15" width="13.25390625" style="19" hidden="1" customWidth="1"/>
    <col min="16" max="16" width="11.625" style="19" hidden="1" customWidth="1"/>
    <col min="17" max="43" width="0" style="19" hidden="1" customWidth="1"/>
    <col min="44" max="16384" width="8.00390625" style="19" customWidth="1"/>
  </cols>
  <sheetData>
    <row r="1" spans="5:6" ht="12.75">
      <c r="E1" s="55" t="s">
        <v>79</v>
      </c>
      <c r="F1" s="55"/>
    </row>
    <row r="2" spans="1:6" ht="42" customHeight="1">
      <c r="A2" s="140" t="s">
        <v>121</v>
      </c>
      <c r="B2" s="140"/>
      <c r="C2" s="140"/>
      <c r="D2" s="140"/>
      <c r="E2" s="140"/>
      <c r="F2" s="56"/>
    </row>
    <row r="3" spans="1:6" ht="15" customHeight="1">
      <c r="A3" s="21"/>
      <c r="B3" s="21"/>
      <c r="C3" s="21"/>
      <c r="D3" s="21"/>
      <c r="E3" s="21"/>
      <c r="F3" s="21"/>
    </row>
    <row r="4" spans="1:6" ht="40.5" customHeight="1">
      <c r="A4" s="141" t="s">
        <v>54</v>
      </c>
      <c r="B4" s="141"/>
      <c r="C4" s="142" t="s">
        <v>55</v>
      </c>
      <c r="D4" s="143" t="str">
        <f>'[6]1.21.3'!C7</f>
        <v>Базовый период 2018 год</v>
      </c>
      <c r="E4" s="57" t="str">
        <f>'[6]1.21.3'!D7</f>
        <v>Период регулирования 2019 год</v>
      </c>
      <c r="F4" s="58"/>
    </row>
    <row r="5" spans="1:6" ht="12.75" hidden="1">
      <c r="A5" s="141"/>
      <c r="B5" s="141"/>
      <c r="C5" s="142"/>
      <c r="D5" s="144"/>
      <c r="E5" s="57" t="s">
        <v>80</v>
      </c>
      <c r="F5" s="58"/>
    </row>
    <row r="6" spans="1:8" ht="12.75">
      <c r="A6" s="22">
        <v>1</v>
      </c>
      <c r="B6" s="22">
        <v>2</v>
      </c>
      <c r="C6" s="59">
        <f>+B6+1</f>
        <v>3</v>
      </c>
      <c r="D6" s="22">
        <v>4</v>
      </c>
      <c r="E6" s="22">
        <v>5</v>
      </c>
      <c r="F6" s="25" t="s">
        <v>81</v>
      </c>
      <c r="G6" s="19" t="s">
        <v>82</v>
      </c>
      <c r="H6" s="19" t="s">
        <v>83</v>
      </c>
    </row>
    <row r="7" spans="1:18" ht="30.75" customHeight="1">
      <c r="A7" s="22" t="s">
        <v>0</v>
      </c>
      <c r="B7" s="27" t="s">
        <v>84</v>
      </c>
      <c r="C7" s="22" t="s">
        <v>85</v>
      </c>
      <c r="D7" s="60">
        <f>'1.15.3'!C42</f>
        <v>61388.11</v>
      </c>
      <c r="E7" s="60">
        <f>'1.15.3'!E42</f>
        <v>77377.6</v>
      </c>
      <c r="F7" s="61"/>
      <c r="G7" s="62" t="s">
        <v>86</v>
      </c>
      <c r="H7" s="63" t="s">
        <v>87</v>
      </c>
      <c r="K7" s="137"/>
      <c r="L7" s="137"/>
      <c r="O7" s="137" t="s">
        <v>105</v>
      </c>
      <c r="P7" s="137"/>
      <c r="R7" s="19" t="s">
        <v>106</v>
      </c>
    </row>
    <row r="8" spans="1:13" ht="12.75">
      <c r="A8" s="22" t="s">
        <v>1</v>
      </c>
      <c r="B8" s="27" t="s">
        <v>62</v>
      </c>
      <c r="C8" s="22"/>
      <c r="D8" s="64"/>
      <c r="E8" s="65"/>
      <c r="F8" s="66"/>
      <c r="G8" s="61">
        <f>G9+G10+G11</f>
        <v>100</v>
      </c>
      <c r="H8" s="61">
        <f>H9+H10+H11</f>
        <v>100</v>
      </c>
      <c r="I8" s="61">
        <f>I9+I10+I11</f>
        <v>99.97999999999999</v>
      </c>
      <c r="L8" s="120"/>
      <c r="M8" s="120"/>
    </row>
    <row r="9" spans="1:18" ht="12.75">
      <c r="A9" s="22" t="s">
        <v>2</v>
      </c>
      <c r="B9" s="27" t="s">
        <v>49</v>
      </c>
      <c r="C9" s="22"/>
      <c r="D9" s="67">
        <f>D7*12.6%</f>
        <v>7734.90186</v>
      </c>
      <c r="E9" s="68">
        <f>E7*H9%</f>
        <v>9166.924272</v>
      </c>
      <c r="F9" s="69">
        <v>0.29</v>
      </c>
      <c r="G9" s="70">
        <f>E9/E7*100</f>
        <v>11.847</v>
      </c>
      <c r="H9" s="71">
        <f>'[6]2.2'!I50</f>
        <v>11.847</v>
      </c>
      <c r="I9" s="51">
        <v>12.6</v>
      </c>
      <c r="J9" s="51">
        <f>E9/E7*100</f>
        <v>11.847</v>
      </c>
      <c r="K9" s="120"/>
      <c r="L9" s="121"/>
      <c r="M9" s="120"/>
      <c r="O9" s="19">
        <v>40044</v>
      </c>
      <c r="P9" s="122">
        <f>O9/O12*100</f>
        <v>5.563550855889862</v>
      </c>
      <c r="R9" s="19">
        <v>1.4</v>
      </c>
    </row>
    <row r="10" spans="1:18" ht="12.75">
      <c r="A10" s="72" t="s">
        <v>3</v>
      </c>
      <c r="B10" s="27" t="s">
        <v>50</v>
      </c>
      <c r="C10" s="22"/>
      <c r="D10" s="67">
        <f>D7*62.2%</f>
        <v>38183.40442</v>
      </c>
      <c r="E10" s="68">
        <f>E7*H10%</f>
        <v>49269.413024</v>
      </c>
      <c r="F10" s="69">
        <v>93.8</v>
      </c>
      <c r="G10" s="73">
        <f>E10/E7*100</f>
        <v>63.674</v>
      </c>
      <c r="H10" s="71">
        <f>'[6]2.2'!I51</f>
        <v>63.674</v>
      </c>
      <c r="I10" s="51">
        <v>62.2</v>
      </c>
      <c r="J10" s="51"/>
      <c r="K10" s="120"/>
      <c r="L10" s="121"/>
      <c r="M10" s="120"/>
      <c r="O10" s="19">
        <v>454552.55</v>
      </c>
      <c r="P10" s="122">
        <f>O10/O12*100</f>
        <v>63.153686659659854</v>
      </c>
      <c r="R10" s="19">
        <v>51.6</v>
      </c>
    </row>
    <row r="11" spans="1:18" ht="12.75">
      <c r="A11" s="22" t="s">
        <v>4</v>
      </c>
      <c r="B11" s="27" t="s">
        <v>51</v>
      </c>
      <c r="C11" s="22"/>
      <c r="D11" s="67">
        <f>D7-D9-D10</f>
        <v>15469.803720000004</v>
      </c>
      <c r="E11" s="68">
        <f>E7-E9-E10</f>
        <v>18941.262704</v>
      </c>
      <c r="F11" s="69">
        <v>5.91</v>
      </c>
      <c r="G11" s="51">
        <f>E11/E7*100</f>
        <v>24.479</v>
      </c>
      <c r="H11" s="71">
        <f>'[6]2.2'!I52</f>
        <v>24.479</v>
      </c>
      <c r="I11" s="51">
        <v>25.18</v>
      </c>
      <c r="J11" s="51"/>
      <c r="K11" s="120"/>
      <c r="L11" s="121"/>
      <c r="M11" s="120"/>
      <c r="O11" s="19">
        <v>225159.61</v>
      </c>
      <c r="P11" s="122">
        <f>O11/O12*100</f>
        <v>31.282762484450295</v>
      </c>
      <c r="R11" s="19">
        <v>47</v>
      </c>
    </row>
    <row r="12" spans="1:18" ht="25.5">
      <c r="A12" s="22" t="s">
        <v>5</v>
      </c>
      <c r="B12" s="27" t="s">
        <v>88</v>
      </c>
      <c r="C12" s="22" t="s">
        <v>85</v>
      </c>
      <c r="D12" s="74">
        <f>'1.15.3'!C53</f>
        <v>1982.68</v>
      </c>
      <c r="E12" s="74">
        <f>'1.15.3'!E53</f>
        <v>2565.89</v>
      </c>
      <c r="F12" s="75">
        <f>SUM(F9:F11)</f>
        <v>100</v>
      </c>
      <c r="G12" s="61">
        <f>E12/D12</f>
        <v>1.294152359432687</v>
      </c>
      <c r="H12" s="76"/>
      <c r="K12" s="120"/>
      <c r="L12" s="120"/>
      <c r="M12" s="120"/>
      <c r="O12" s="19">
        <f>SUM(O9:O11)</f>
        <v>719756.1599999999</v>
      </c>
      <c r="P12" s="122">
        <f>SUM(P9:P11)</f>
        <v>100</v>
      </c>
      <c r="R12" s="19">
        <f>SUM(R9:R11)</f>
        <v>100</v>
      </c>
    </row>
    <row r="13" spans="1:8" ht="12.75">
      <c r="A13" s="22" t="s">
        <v>6</v>
      </c>
      <c r="B13" s="27" t="s">
        <v>62</v>
      </c>
      <c r="C13" s="22"/>
      <c r="D13" s="77"/>
      <c r="E13" s="64"/>
      <c r="F13" s="78"/>
      <c r="G13" s="61">
        <f>G14+G15+G16</f>
        <v>99.99999999999999</v>
      </c>
      <c r="H13" s="61">
        <f>H14+H15+H16</f>
        <v>2565.8900000000003</v>
      </c>
    </row>
    <row r="14" spans="1:9" ht="12.75">
      <c r="A14" s="22" t="s">
        <v>63</v>
      </c>
      <c r="B14" s="27" t="s">
        <v>49</v>
      </c>
      <c r="C14" s="22"/>
      <c r="D14" s="79">
        <f>D12/D7*D9</f>
        <v>249.81768</v>
      </c>
      <c r="E14" s="80">
        <f>'[6]2.2'!K50/'[6]2.2'!K46*'1.24 '!E12</f>
        <v>303.9824578380533</v>
      </c>
      <c r="F14" s="36"/>
      <c r="G14" s="70">
        <f>E14/E12*100</f>
        <v>11.847057272059725</v>
      </c>
      <c r="H14" s="76">
        <f>E12/'[6]2.2'!K46*'[6]2.2'!K50</f>
        <v>303.9824578380533</v>
      </c>
      <c r="I14" s="19">
        <v>51.2</v>
      </c>
    </row>
    <row r="15" spans="1:9" ht="12.75">
      <c r="A15" s="22" t="s">
        <v>67</v>
      </c>
      <c r="B15" s="27" t="s">
        <v>50</v>
      </c>
      <c r="C15" s="22"/>
      <c r="D15" s="79">
        <f>D12/D7*D10</f>
        <v>1233.22696</v>
      </c>
      <c r="E15" s="80">
        <f>'[6]2.2'!K51/'[6]2.2'!K46*'1.24 '!E12</f>
        <v>1633.810996090644</v>
      </c>
      <c r="F15" s="36"/>
      <c r="G15" s="73">
        <f>E15/E12*100</f>
        <v>63.67424153376193</v>
      </c>
      <c r="H15" s="61">
        <f>E12/'[6]2.2'!K46*'[6]2.2'!K51</f>
        <v>1633.810996090644</v>
      </c>
      <c r="I15" s="19">
        <v>16550.3</v>
      </c>
    </row>
    <row r="16" spans="1:9" ht="12.75">
      <c r="A16" s="22" t="s">
        <v>89</v>
      </c>
      <c r="B16" s="27" t="s">
        <v>51</v>
      </c>
      <c r="C16" s="22"/>
      <c r="D16" s="79">
        <f>D12-D14-D15</f>
        <v>499.6353600000002</v>
      </c>
      <c r="E16" s="80">
        <f>E12-E14-E15</f>
        <v>628.0965460713023</v>
      </c>
      <c r="F16" s="36"/>
      <c r="G16" s="51">
        <f>E16/E12*100</f>
        <v>24.478701194178328</v>
      </c>
      <c r="H16" s="61">
        <f>E12/'[6]2.2'!K46*'[6]2.2'!K52</f>
        <v>628.0965460713028</v>
      </c>
      <c r="I16" s="19">
        <v>1042.8</v>
      </c>
    </row>
    <row r="17" spans="1:8" ht="12.75">
      <c r="A17" s="22" t="s">
        <v>7</v>
      </c>
      <c r="B17" s="27" t="s">
        <v>90</v>
      </c>
      <c r="C17" s="22" t="s">
        <v>69</v>
      </c>
      <c r="D17" s="74">
        <f>D12/D7*100</f>
        <v>3.229745955690768</v>
      </c>
      <c r="E17" s="81">
        <f>E12/E7*100</f>
        <v>3.316063046669837</v>
      </c>
      <c r="F17" s="61"/>
      <c r="G17" s="25"/>
      <c r="H17" s="76"/>
    </row>
    <row r="18" spans="1:8" ht="28.5" customHeight="1">
      <c r="A18" s="26" t="s">
        <v>7</v>
      </c>
      <c r="B18" s="27" t="s">
        <v>91</v>
      </c>
      <c r="C18" s="22" t="s">
        <v>85</v>
      </c>
      <c r="D18" s="82">
        <f>D12+D7</f>
        <v>63370.79</v>
      </c>
      <c r="E18" s="32">
        <f>E12+E7</f>
        <v>79943.49</v>
      </c>
      <c r="F18" s="36"/>
      <c r="G18" s="47"/>
      <c r="H18" s="30"/>
    </row>
    <row r="19" spans="1:8" ht="18" customHeight="1">
      <c r="A19" s="26" t="s">
        <v>8</v>
      </c>
      <c r="B19" s="27" t="s">
        <v>62</v>
      </c>
      <c r="C19" s="22"/>
      <c r="D19" s="82"/>
      <c r="E19" s="80"/>
      <c r="F19" s="36"/>
      <c r="G19" s="30"/>
      <c r="H19" s="30"/>
    </row>
    <row r="20" spans="1:8" ht="18" customHeight="1">
      <c r="A20" s="26" t="s">
        <v>10</v>
      </c>
      <c r="B20" s="27" t="s">
        <v>49</v>
      </c>
      <c r="C20" s="22"/>
      <c r="D20" s="79">
        <f aca="true" t="shared" si="0" ref="D20:E22">D9+D14</f>
        <v>7984.71954</v>
      </c>
      <c r="E20" s="80">
        <f t="shared" si="0"/>
        <v>9470.906729838054</v>
      </c>
      <c r="F20" s="36"/>
      <c r="G20" s="36"/>
      <c r="H20" s="47"/>
    </row>
    <row r="21" spans="1:8" ht="18" customHeight="1">
      <c r="A21" s="26" t="s">
        <v>11</v>
      </c>
      <c r="B21" s="27" t="s">
        <v>50</v>
      </c>
      <c r="C21" s="22"/>
      <c r="D21" s="82">
        <f t="shared" si="0"/>
        <v>39416.63138</v>
      </c>
      <c r="E21" s="80">
        <f t="shared" si="0"/>
        <v>50903.224020090645</v>
      </c>
      <c r="F21" s="36"/>
      <c r="G21" s="36"/>
      <c r="H21" s="47"/>
    </row>
    <row r="22" spans="1:8" ht="18" customHeight="1">
      <c r="A22" s="26" t="s">
        <v>92</v>
      </c>
      <c r="B22" s="27" t="s">
        <v>51</v>
      </c>
      <c r="C22" s="22"/>
      <c r="D22" s="79">
        <f t="shared" si="0"/>
        <v>15969.439080000004</v>
      </c>
      <c r="E22" s="80">
        <f t="shared" si="0"/>
        <v>19569.359250071302</v>
      </c>
      <c r="F22" s="36"/>
      <c r="G22" s="36">
        <f>E22+E21+E20</f>
        <v>79943.49</v>
      </c>
      <c r="H22" s="47">
        <f>D20+D21+D22</f>
        <v>63370.79</v>
      </c>
    </row>
    <row r="23" spans="1:8" ht="40.5" customHeight="1">
      <c r="A23" s="83" t="s">
        <v>12</v>
      </c>
      <c r="B23" s="83" t="s">
        <v>93</v>
      </c>
      <c r="C23" s="84" t="s">
        <v>94</v>
      </c>
      <c r="D23" s="85"/>
      <c r="E23" s="85"/>
      <c r="F23" s="86"/>
      <c r="G23" s="48"/>
      <c r="H23" s="30"/>
    </row>
    <row r="24" spans="1:8" ht="25.5" customHeight="1">
      <c r="A24" s="83" t="s">
        <v>13</v>
      </c>
      <c r="B24" s="83" t="s">
        <v>95</v>
      </c>
      <c r="C24" s="28"/>
      <c r="D24" s="85"/>
      <c r="E24" s="85"/>
      <c r="F24" s="86"/>
      <c r="G24" s="30"/>
      <c r="H24" s="30"/>
    </row>
    <row r="25" spans="1:8" ht="14.25" customHeight="1">
      <c r="A25" s="83" t="s">
        <v>14</v>
      </c>
      <c r="B25" s="83" t="s">
        <v>96</v>
      </c>
      <c r="C25" s="28"/>
      <c r="D25" s="85"/>
      <c r="E25" s="85"/>
      <c r="F25" s="86"/>
      <c r="G25" s="30"/>
      <c r="H25" s="30"/>
    </row>
    <row r="26" spans="1:8" ht="15.75" customHeight="1">
      <c r="A26" s="83" t="s">
        <v>15</v>
      </c>
      <c r="B26" s="83" t="s">
        <v>97</v>
      </c>
      <c r="C26" s="28"/>
      <c r="D26" s="85"/>
      <c r="E26" s="85"/>
      <c r="F26" s="86"/>
      <c r="G26" s="30"/>
      <c r="H26" s="30"/>
    </row>
    <row r="27" spans="1:8" ht="42" customHeight="1">
      <c r="A27" s="83" t="s">
        <v>16</v>
      </c>
      <c r="B27" s="83" t="s">
        <v>103</v>
      </c>
      <c r="C27" s="87" t="s">
        <v>98</v>
      </c>
      <c r="D27" s="88"/>
      <c r="E27" s="88"/>
      <c r="F27" s="89"/>
      <c r="G27" s="30"/>
      <c r="H27" s="30"/>
    </row>
    <row r="28" spans="1:13" ht="14.25" customHeight="1" thickBot="1">
      <c r="A28" s="90" t="s">
        <v>17</v>
      </c>
      <c r="B28" s="83" t="s">
        <v>62</v>
      </c>
      <c r="C28" s="87"/>
      <c r="D28" s="91"/>
      <c r="E28" s="91"/>
      <c r="F28" s="92"/>
      <c r="G28" s="138" t="s">
        <v>99</v>
      </c>
      <c r="H28" s="138"/>
      <c r="I28" s="138"/>
      <c r="M28" s="19" t="s">
        <v>107</v>
      </c>
    </row>
    <row r="29" spans="1:9" ht="14.25" customHeight="1">
      <c r="A29" s="93" t="s">
        <v>18</v>
      </c>
      <c r="B29" s="27" t="s">
        <v>64</v>
      </c>
      <c r="C29" s="22"/>
      <c r="D29" s="80"/>
      <c r="E29" s="80"/>
      <c r="F29" s="36"/>
      <c r="G29" s="94" t="s">
        <v>9</v>
      </c>
      <c r="H29" s="95" t="s">
        <v>100</v>
      </c>
      <c r="I29" s="119"/>
    </row>
    <row r="30" spans="1:29" ht="14.25" customHeight="1">
      <c r="A30" s="93"/>
      <c r="B30" s="27" t="s">
        <v>65</v>
      </c>
      <c r="C30" s="22"/>
      <c r="D30" s="50">
        <v>57913.64</v>
      </c>
      <c r="E30" s="50">
        <f>E20*1000/('[6]1.4'!F21*(1-'[6]1.4'!D31/100)*12)</f>
        <v>72229.47495738073</v>
      </c>
      <c r="F30" s="96"/>
      <c r="G30" s="97">
        <f>'[6]1.5'!J19</f>
        <v>0.044</v>
      </c>
      <c r="H30" s="98">
        <v>12</v>
      </c>
      <c r="I30" s="99">
        <f>E30*G30*H30</f>
        <v>38137.162777497026</v>
      </c>
      <c r="L30" s="44"/>
      <c r="U30" s="30">
        <v>12</v>
      </c>
      <c r="V30" s="19" t="e">
        <f>E30*#REF!*U30</f>
        <v>#REF!</v>
      </c>
      <c r="W30" s="51"/>
      <c r="X30" s="51"/>
      <c r="Y30" s="19">
        <v>12</v>
      </c>
      <c r="Z30" s="19">
        <v>87387.28</v>
      </c>
      <c r="AA30" s="19">
        <v>0.0223</v>
      </c>
      <c r="AB30" s="19">
        <f>Y30*Z30*AA30</f>
        <v>23384.836128</v>
      </c>
      <c r="AC30" s="19">
        <f>AB30/1000</f>
        <v>23.384836128</v>
      </c>
    </row>
    <row r="31" spans="1:29" ht="14.25" customHeight="1">
      <c r="A31" s="93"/>
      <c r="B31" s="27" t="s">
        <v>66</v>
      </c>
      <c r="C31" s="22"/>
      <c r="D31" s="50">
        <v>365931.2</v>
      </c>
      <c r="E31" s="50">
        <f>E21*1000/('[6]1.4'!F22*(1-'[6]1.4'!D32/100)*12)</f>
        <v>407328.5940771613</v>
      </c>
      <c r="F31" s="96"/>
      <c r="G31" s="97">
        <f>'[6]1.5'!K19</f>
        <v>2.455</v>
      </c>
      <c r="H31" s="98">
        <v>12</v>
      </c>
      <c r="I31" s="99">
        <f>E31*G31*H31</f>
        <v>11999900.38151317</v>
      </c>
      <c r="L31" s="19">
        <f>I30+I31</f>
        <v>12038037.544290667</v>
      </c>
      <c r="U31" s="30">
        <v>12</v>
      </c>
      <c r="V31" s="19" t="e">
        <f>E31*#REF!*U31</f>
        <v>#REF!</v>
      </c>
      <c r="W31" s="51"/>
      <c r="X31" s="51"/>
      <c r="Y31" s="19">
        <v>12</v>
      </c>
      <c r="Z31" s="19">
        <v>72864.31</v>
      </c>
      <c r="AA31" s="19">
        <v>2.229</v>
      </c>
      <c r="AB31" s="19">
        <f>Y31*Z31*AA31</f>
        <v>1948974.56388</v>
      </c>
      <c r="AC31" s="19">
        <f>AB31/1000</f>
        <v>1948.97456388</v>
      </c>
    </row>
    <row r="32" spans="1:29" ht="15" customHeight="1">
      <c r="A32" s="93" t="s">
        <v>19</v>
      </c>
      <c r="B32" s="27" t="s">
        <v>51</v>
      </c>
      <c r="C32" s="22"/>
      <c r="D32" s="39">
        <v>570067.08</v>
      </c>
      <c r="E32" s="100">
        <f>F33</f>
        <v>823096.3934025374</v>
      </c>
      <c r="F32" s="36"/>
      <c r="G32" s="97">
        <f>'[6]1.5'!L19</f>
        <v>6.875</v>
      </c>
      <c r="H32" s="98">
        <v>12</v>
      </c>
      <c r="I32" s="99">
        <f>E32*G32*H32</f>
        <v>67905452.45570934</v>
      </c>
      <c r="U32" s="30">
        <v>12</v>
      </c>
      <c r="V32" s="19" t="e">
        <f>E32*#REF!*U32</f>
        <v>#REF!</v>
      </c>
      <c r="W32" s="51"/>
      <c r="X32" s="51"/>
      <c r="Y32" s="19">
        <v>12</v>
      </c>
      <c r="Z32" s="19">
        <v>97373.4</v>
      </c>
      <c r="AA32" s="19">
        <v>11.12</v>
      </c>
      <c r="AB32" s="19">
        <f>Y32*Z32*AA32</f>
        <v>12993506.495999997</v>
      </c>
      <c r="AC32" s="19">
        <f>AB32/1000</f>
        <v>12993.506495999998</v>
      </c>
    </row>
    <row r="33" spans="1:15" ht="40.5" customHeight="1" thickBot="1">
      <c r="A33" s="83" t="s">
        <v>74</v>
      </c>
      <c r="B33" s="83" t="s">
        <v>104</v>
      </c>
      <c r="C33" s="87" t="s">
        <v>58</v>
      </c>
      <c r="D33" s="91"/>
      <c r="E33" s="91"/>
      <c r="F33" s="92">
        <f>(E18*1000-I30-I31)/G32/H32</f>
        <v>823096.3934025374</v>
      </c>
      <c r="G33" s="101"/>
      <c r="H33" s="102"/>
      <c r="I33" s="103">
        <f>SUM(I30:I32)</f>
        <v>79943490</v>
      </c>
      <c r="M33" s="122"/>
      <c r="N33" s="122"/>
      <c r="O33" s="19">
        <f>SUM(AB30:AB32)</f>
        <v>14965865.896007998</v>
      </c>
    </row>
    <row r="34" spans="1:8" ht="18.75" customHeight="1" thickBot="1">
      <c r="A34" s="90" t="s">
        <v>76</v>
      </c>
      <c r="B34" s="83" t="s">
        <v>62</v>
      </c>
      <c r="C34" s="87"/>
      <c r="D34" s="91"/>
      <c r="E34" s="91"/>
      <c r="F34" s="92"/>
      <c r="G34" s="30"/>
      <c r="H34" s="30"/>
    </row>
    <row r="35" spans="1:9" ht="15" customHeight="1">
      <c r="A35" s="93" t="s">
        <v>77</v>
      </c>
      <c r="B35" s="27" t="s">
        <v>64</v>
      </c>
      <c r="C35" s="22"/>
      <c r="D35" s="80"/>
      <c r="E35" s="80"/>
      <c r="F35" s="36"/>
      <c r="G35" s="94" t="s">
        <v>9</v>
      </c>
      <c r="H35" s="104" t="s">
        <v>101</v>
      </c>
      <c r="I35" s="119"/>
    </row>
    <row r="36" spans="1:15" ht="15" customHeight="1">
      <c r="A36" s="93"/>
      <c r="B36" s="27" t="s">
        <v>65</v>
      </c>
      <c r="C36" s="22"/>
      <c r="D36" s="39">
        <f>D30*12/'[6]1.4'!E21</f>
        <v>122.2236510728104</v>
      </c>
      <c r="E36" s="39">
        <f>E30*12/'[6]1.4'!E21</f>
        <v>152.43645787699066</v>
      </c>
      <c r="F36" s="48">
        <f>E36/D36</f>
        <v>1.2471928022030863</v>
      </c>
      <c r="G36" s="105">
        <f>'[6]1.6'!J27</f>
        <v>0.05</v>
      </c>
      <c r="H36" s="32">
        <f>'[6]1.6'!O27</f>
        <v>5523</v>
      </c>
      <c r="I36" s="99">
        <f>E36*G36*H36</f>
        <v>42095.32784273097</v>
      </c>
      <c r="J36" s="19">
        <f>E36/D36</f>
        <v>1.2471928022030863</v>
      </c>
      <c r="L36" s="19">
        <v>4081</v>
      </c>
      <c r="M36" s="19">
        <v>256.98</v>
      </c>
      <c r="N36" s="19">
        <v>0.0223</v>
      </c>
      <c r="O36" s="19">
        <f>L36*M36*N36</f>
        <v>23386.798974000005</v>
      </c>
    </row>
    <row r="37" spans="1:15" ht="15" customHeight="1">
      <c r="A37" s="93"/>
      <c r="B37" s="27" t="s">
        <v>66</v>
      </c>
      <c r="C37" s="22"/>
      <c r="D37" s="39">
        <f>D31*12/'[6]1.4'!E22</f>
        <v>772.2782975729864</v>
      </c>
      <c r="E37" s="39">
        <f>E31*12/'[6]1.4'!E22</f>
        <v>859.645291756232</v>
      </c>
      <c r="F37" s="48">
        <f>E37/D37</f>
        <v>1.1131288998510136</v>
      </c>
      <c r="G37" s="105">
        <f>'[6]1.6'!K27</f>
        <v>2.44</v>
      </c>
      <c r="H37" s="32">
        <f>'[6]1.6'!P27</f>
        <v>5724</v>
      </c>
      <c r="I37" s="99">
        <f>E37*G37*H37</f>
        <v>12006287.54603092</v>
      </c>
      <c r="J37" s="19">
        <f>E37/D37</f>
        <v>1.1131288998510136</v>
      </c>
      <c r="L37" s="19">
        <v>4324</v>
      </c>
      <c r="M37" s="19">
        <v>202.19</v>
      </c>
      <c r="N37" s="19">
        <v>2.229</v>
      </c>
      <c r="O37" s="19">
        <f>L37*M37*N37</f>
        <v>1948746.84924</v>
      </c>
    </row>
    <row r="38" spans="1:15" ht="15.75" customHeight="1">
      <c r="A38" s="93" t="s">
        <v>78</v>
      </c>
      <c r="B38" s="27" t="s">
        <v>51</v>
      </c>
      <c r="C38" s="22"/>
      <c r="D38" s="39">
        <f>1276.4*1.2</f>
        <v>1531.68</v>
      </c>
      <c r="E38" s="39">
        <f>F39</f>
        <v>1736.720475443621</v>
      </c>
      <c r="F38" s="48">
        <f>E38/D38</f>
        <v>1.133866392094707</v>
      </c>
      <c r="G38" s="105">
        <f>'[6]1.6'!L27</f>
        <v>6.89</v>
      </c>
      <c r="H38" s="32">
        <f>'[6]1.6'!Q27</f>
        <v>5674</v>
      </c>
      <c r="I38" s="99">
        <f>E38*G38*H38</f>
        <v>67895107.12612635</v>
      </c>
      <c r="J38" s="19">
        <f>E38/D38</f>
        <v>1.133866392094707</v>
      </c>
      <c r="L38" s="19">
        <v>4071</v>
      </c>
      <c r="M38" s="19">
        <v>287</v>
      </c>
      <c r="N38" s="19">
        <v>11.12</v>
      </c>
      <c r="O38" s="19">
        <f>L38*M38*N38</f>
        <v>12992352.239999998</v>
      </c>
    </row>
    <row r="39" spans="1:15" ht="12" customHeight="1" thickBot="1">
      <c r="A39" s="106"/>
      <c r="B39" s="107"/>
      <c r="C39" s="25"/>
      <c r="D39" s="108"/>
      <c r="E39" s="108"/>
      <c r="F39" s="108">
        <f>(E18*1000-I36-I37)/H38/G38</f>
        <v>1736.720475443621</v>
      </c>
      <c r="G39" s="109"/>
      <c r="H39" s="110"/>
      <c r="I39" s="111">
        <f>SUM(I36:I38)</f>
        <v>79943490</v>
      </c>
      <c r="J39" s="19" t="e">
        <f>E39/D39</f>
        <v>#DIV/0!</v>
      </c>
      <c r="O39" s="19">
        <f>SUM(O36:O38)</f>
        <v>14964485.888213998</v>
      </c>
    </row>
    <row r="40" spans="1:6" ht="6" customHeight="1">
      <c r="A40" s="112"/>
      <c r="B40" s="107"/>
      <c r="C40" s="25"/>
      <c r="D40" s="108"/>
      <c r="E40" s="108"/>
      <c r="F40" s="108"/>
    </row>
    <row r="41" spans="1:9" s="53" customFormat="1" ht="17.25" customHeight="1">
      <c r="A41" s="113" t="str">
        <f>'[6]1.21.3'!A49:B49</f>
        <v>Директор МУП ШТЭС </v>
      </c>
      <c r="B41" s="114"/>
      <c r="C41" s="139" t="str">
        <f>'[6]1.21.3'!C49:D49</f>
        <v>А.П. Щербаков</v>
      </c>
      <c r="D41" s="139"/>
      <c r="E41" s="139"/>
      <c r="F41" s="115"/>
      <c r="H41" s="123" t="s">
        <v>102</v>
      </c>
      <c r="I41" s="116">
        <f>I33-I39</f>
        <v>0</v>
      </c>
    </row>
    <row r="42" spans="1:6" s="53" customFormat="1" ht="11.25" customHeight="1">
      <c r="A42" s="113"/>
      <c r="B42" s="114"/>
      <c r="C42" s="117"/>
      <c r="D42" s="118"/>
      <c r="E42" s="115"/>
      <c r="F42" s="115"/>
    </row>
    <row r="43" spans="1:6" s="53" customFormat="1" ht="13.5" customHeight="1">
      <c r="A43" s="112" t="str">
        <f>'[6]1.21.3'!A51</f>
        <v>Окунева Светлана Александровна</v>
      </c>
      <c r="B43" s="114"/>
      <c r="C43" s="117"/>
      <c r="D43" s="118"/>
      <c r="E43" s="115"/>
      <c r="F43" s="115"/>
    </row>
    <row r="44" spans="1:6" s="53" customFormat="1" ht="13.5" customHeight="1">
      <c r="A44" s="112" t="str">
        <f>'[6]1.21.3'!A52</f>
        <v>8-39139-3-44-79</v>
      </c>
      <c r="B44" s="114"/>
      <c r="C44" s="117"/>
      <c r="D44" s="118"/>
      <c r="E44" s="115"/>
      <c r="F44" s="115"/>
    </row>
    <row r="45" spans="1:6" s="53" customFormat="1" ht="18.75" customHeight="1">
      <c r="A45" s="113"/>
      <c r="B45" s="114"/>
      <c r="C45" s="117"/>
      <c r="D45" s="118"/>
      <c r="E45" s="115"/>
      <c r="F45" s="115"/>
    </row>
    <row r="46" spans="1:6" ht="18.75" customHeight="1" hidden="1">
      <c r="A46" s="54"/>
      <c r="B46" s="107"/>
      <c r="C46" s="25"/>
      <c r="D46" s="108"/>
      <c r="E46" s="108"/>
      <c r="F46" s="108"/>
    </row>
    <row r="47" spans="1:8" ht="61.5" customHeight="1" hidden="1">
      <c r="A47" s="54"/>
      <c r="B47" s="107"/>
      <c r="C47" s="25"/>
      <c r="D47" s="30" t="s">
        <v>108</v>
      </c>
      <c r="E47" s="47">
        <v>205.02</v>
      </c>
      <c r="F47" s="47"/>
      <c r="H47" s="19">
        <v>4069</v>
      </c>
    </row>
    <row r="48" spans="1:8" ht="40.5" customHeight="1" hidden="1">
      <c r="A48" s="54"/>
      <c r="B48" s="54"/>
      <c r="C48" s="25"/>
      <c r="D48" s="25" t="s">
        <v>109</v>
      </c>
      <c r="E48" s="25">
        <v>190.01</v>
      </c>
      <c r="F48" s="25"/>
      <c r="H48" s="19">
        <v>4069</v>
      </c>
    </row>
    <row r="49" spans="3:8" ht="19.5" customHeight="1" hidden="1">
      <c r="C49" s="52"/>
      <c r="D49" s="19" t="s">
        <v>110</v>
      </c>
      <c r="E49" s="19">
        <v>305.71</v>
      </c>
      <c r="H49" s="19">
        <v>4069</v>
      </c>
    </row>
    <row r="50" ht="12.75" hidden="1">
      <c r="C50" s="52"/>
    </row>
    <row r="51" spans="2:3" ht="15.75" hidden="1">
      <c r="B51" s="53"/>
      <c r="C51" s="52"/>
    </row>
    <row r="52" ht="12.75" hidden="1">
      <c r="C52" s="124" t="s">
        <v>111</v>
      </c>
    </row>
    <row r="53" spans="3:8" ht="12.75" hidden="1">
      <c r="C53" s="22"/>
      <c r="D53" s="98" t="s">
        <v>112</v>
      </c>
      <c r="E53" s="98"/>
      <c r="F53" s="98"/>
      <c r="G53" s="98"/>
      <c r="H53" s="98"/>
    </row>
    <row r="54" spans="3:8" ht="12.75" hidden="1">
      <c r="C54" s="22"/>
      <c r="D54" s="98" t="s">
        <v>108</v>
      </c>
      <c r="E54" s="98" t="s">
        <v>109</v>
      </c>
      <c r="F54" s="98"/>
      <c r="G54" s="98" t="s">
        <v>110</v>
      </c>
      <c r="H54" s="98"/>
    </row>
    <row r="55" spans="3:8" ht="12.75" hidden="1">
      <c r="C55" s="22" t="s">
        <v>113</v>
      </c>
      <c r="D55" s="98">
        <v>409.04</v>
      </c>
      <c r="E55" s="98">
        <v>410.15</v>
      </c>
      <c r="F55" s="98"/>
      <c r="G55" s="98">
        <v>530.17</v>
      </c>
      <c r="H55" s="98"/>
    </row>
    <row r="56" spans="3:8" ht="12.75" hidden="1">
      <c r="C56" s="22" t="s">
        <v>114</v>
      </c>
      <c r="D56" s="98">
        <v>0.033</v>
      </c>
      <c r="E56" s="98">
        <v>2.98</v>
      </c>
      <c r="F56" s="98"/>
      <c r="G56" s="98">
        <v>9.246</v>
      </c>
      <c r="H56" s="98"/>
    </row>
    <row r="57" spans="3:8" ht="12.75" hidden="1">
      <c r="C57" s="22" t="s">
        <v>115</v>
      </c>
      <c r="D57" s="98">
        <v>4067</v>
      </c>
      <c r="E57" s="98">
        <v>4068</v>
      </c>
      <c r="F57" s="98"/>
      <c r="G57" s="98">
        <v>9666</v>
      </c>
      <c r="H57" s="98"/>
    </row>
    <row r="58" spans="3:8" ht="12.75" hidden="1">
      <c r="C58" s="22" t="s">
        <v>116</v>
      </c>
      <c r="D58" s="98">
        <f>D56*D55*D57</f>
        <v>54897.667440000005</v>
      </c>
      <c r="E58" s="98">
        <f>E56*E55*E57</f>
        <v>4972100.795999999</v>
      </c>
      <c r="F58" s="98"/>
      <c r="G58" s="98">
        <f>G56*G55*G57</f>
        <v>47382266.29212</v>
      </c>
      <c r="H58" s="98">
        <f>D58+E58+G58</f>
        <v>52409264.75556</v>
      </c>
    </row>
    <row r="59" spans="3:8" ht="12.75" hidden="1">
      <c r="C59" s="22"/>
      <c r="D59" s="98"/>
      <c r="E59" s="98"/>
      <c r="F59" s="98"/>
      <c r="G59" s="98"/>
      <c r="H59" s="98"/>
    </row>
    <row r="60" spans="3:8" ht="12.75" hidden="1">
      <c r="C60" s="22"/>
      <c r="D60" s="98" t="s">
        <v>112</v>
      </c>
      <c r="E60" s="98"/>
      <c r="F60" s="98"/>
      <c r="G60" s="98"/>
      <c r="H60" s="98"/>
    </row>
    <row r="61" spans="3:8" ht="12.75" hidden="1">
      <c r="C61" s="22"/>
      <c r="D61" s="98" t="s">
        <v>108</v>
      </c>
      <c r="E61" s="98" t="s">
        <v>109</v>
      </c>
      <c r="F61" s="98"/>
      <c r="G61" s="98" t="s">
        <v>110</v>
      </c>
      <c r="H61" s="98"/>
    </row>
    <row r="62" spans="3:8" ht="12.75" hidden="1">
      <c r="C62" s="22" t="s">
        <v>113</v>
      </c>
      <c r="D62" s="98">
        <v>138618.02</v>
      </c>
      <c r="E62" s="98">
        <v>139056.04</v>
      </c>
      <c r="F62" s="98"/>
      <c r="G62" s="98">
        <v>176526.46</v>
      </c>
      <c r="H62" s="98"/>
    </row>
    <row r="63" spans="3:8" ht="12.75" hidden="1">
      <c r="C63" s="22" t="s">
        <v>114</v>
      </c>
      <c r="D63" s="98">
        <v>0.033</v>
      </c>
      <c r="E63" s="98">
        <v>2.98</v>
      </c>
      <c r="F63" s="98"/>
      <c r="G63" s="98">
        <v>9.246</v>
      </c>
      <c r="H63" s="98"/>
    </row>
    <row r="64" spans="3:8" ht="12.75" hidden="1">
      <c r="C64" s="22" t="s">
        <v>117</v>
      </c>
      <c r="D64" s="98">
        <v>12</v>
      </c>
      <c r="E64" s="98">
        <v>12</v>
      </c>
      <c r="F64" s="98"/>
      <c r="G64" s="98">
        <v>121</v>
      </c>
      <c r="H64" s="98"/>
    </row>
    <row r="65" spans="3:8" ht="12.75" hidden="1">
      <c r="C65" s="22" t="s">
        <v>116</v>
      </c>
      <c r="D65" s="98">
        <f>D63*D62*D64</f>
        <v>54892.73592</v>
      </c>
      <c r="E65" s="98">
        <f>E63*E62*E64</f>
        <v>4972643.9904000005</v>
      </c>
      <c r="F65" s="98"/>
      <c r="G65" s="98">
        <f>G63*G62*G64</f>
        <v>197491801.54836</v>
      </c>
      <c r="H65" s="98">
        <f>D65+E65+G65</f>
        <v>202519338.27468</v>
      </c>
    </row>
    <row r="66" ht="12.75" hidden="1">
      <c r="C66" s="52"/>
    </row>
    <row r="67" ht="12.75" hidden="1">
      <c r="C67" s="52"/>
    </row>
    <row r="68" ht="12.75" hidden="1">
      <c r="C68" s="52"/>
    </row>
    <row r="69" ht="12.75" hidden="1">
      <c r="C69" s="52"/>
    </row>
    <row r="70" ht="12.75" hidden="1">
      <c r="C70" s="52"/>
    </row>
    <row r="71" ht="12.75" hidden="1">
      <c r="C71" s="124" t="s">
        <v>118</v>
      </c>
    </row>
    <row r="72" spans="3:8" ht="12.75" hidden="1">
      <c r="C72" s="22"/>
      <c r="D72" s="98" t="s">
        <v>112</v>
      </c>
      <c r="E72" s="98"/>
      <c r="F72" s="98"/>
      <c r="G72" s="98"/>
      <c r="H72" s="98"/>
    </row>
    <row r="73" spans="3:8" ht="12.75" hidden="1">
      <c r="C73" s="22"/>
      <c r="D73" s="98" t="s">
        <v>108</v>
      </c>
      <c r="E73" s="98" t="s">
        <v>109</v>
      </c>
      <c r="F73" s="98"/>
      <c r="G73" s="98" t="s">
        <v>110</v>
      </c>
      <c r="H73" s="98"/>
    </row>
    <row r="74" spans="3:8" ht="12.75" hidden="1">
      <c r="C74" s="22" t="s">
        <v>113</v>
      </c>
      <c r="D74" s="98">
        <v>205.09</v>
      </c>
      <c r="E74" s="98">
        <v>190.01</v>
      </c>
      <c r="F74" s="98"/>
      <c r="G74" s="98">
        <v>305.71</v>
      </c>
      <c r="H74" s="98"/>
    </row>
    <row r="75" spans="3:8" ht="12.75" hidden="1">
      <c r="C75" s="22" t="s">
        <v>114</v>
      </c>
      <c r="D75" s="98">
        <v>0.029</v>
      </c>
      <c r="E75" s="98">
        <v>2.029</v>
      </c>
      <c r="F75" s="98"/>
      <c r="G75" s="98">
        <v>9.917</v>
      </c>
      <c r="H75" s="98"/>
    </row>
    <row r="76" spans="3:8" ht="12.75" hidden="1">
      <c r="C76" s="22" t="s">
        <v>115</v>
      </c>
      <c r="D76" s="98">
        <v>4067</v>
      </c>
      <c r="E76" s="98">
        <v>4078</v>
      </c>
      <c r="F76" s="98"/>
      <c r="G76" s="98">
        <v>4048</v>
      </c>
      <c r="H76" s="98"/>
    </row>
    <row r="77" spans="3:8" ht="12.75" hidden="1">
      <c r="C77" s="22" t="s">
        <v>116</v>
      </c>
      <c r="D77" s="98">
        <f>D75*D74*D76</f>
        <v>24188.92987</v>
      </c>
      <c r="E77" s="98">
        <f>E75*E74*E76</f>
        <v>1572192.52262</v>
      </c>
      <c r="F77" s="98"/>
      <c r="G77" s="98">
        <f>G75*G74*G76</f>
        <v>12272427.131359998</v>
      </c>
      <c r="H77" s="98">
        <f>D77+E77+G77</f>
        <v>13868808.583849998</v>
      </c>
    </row>
    <row r="78" spans="3:8" ht="12.75" hidden="1">
      <c r="C78" s="22"/>
      <c r="D78" s="98"/>
      <c r="E78" s="98"/>
      <c r="F78" s="98"/>
      <c r="G78" s="98"/>
      <c r="H78" s="98"/>
    </row>
    <row r="79" spans="3:8" ht="12.75" hidden="1">
      <c r="C79" s="22"/>
      <c r="D79" s="98" t="s">
        <v>112</v>
      </c>
      <c r="E79" s="98"/>
      <c r="F79" s="98"/>
      <c r="G79" s="98"/>
      <c r="H79" s="98"/>
    </row>
    <row r="80" spans="3:8" ht="12.75" hidden="1">
      <c r="C80" s="22"/>
      <c r="D80" s="98" t="s">
        <v>108</v>
      </c>
      <c r="E80" s="98" t="s">
        <v>109</v>
      </c>
      <c r="F80" s="98"/>
      <c r="G80" s="98" t="s">
        <v>110</v>
      </c>
      <c r="H80" s="98"/>
    </row>
    <row r="81" spans="3:8" ht="12.75" hidden="1">
      <c r="C81" s="22" t="s">
        <v>113</v>
      </c>
      <c r="D81" s="98">
        <v>69517.25</v>
      </c>
      <c r="E81" s="98">
        <v>63022.84</v>
      </c>
      <c r="F81" s="98"/>
      <c r="G81" s="98">
        <v>103887.86</v>
      </c>
      <c r="H81" s="98"/>
    </row>
    <row r="82" spans="3:8" ht="12.75" hidden="1">
      <c r="C82" s="22" t="s">
        <v>114</v>
      </c>
      <c r="D82" s="98">
        <v>0.029</v>
      </c>
      <c r="E82" s="98">
        <v>2.029</v>
      </c>
      <c r="F82" s="98"/>
      <c r="G82" s="98">
        <v>9.917</v>
      </c>
      <c r="H82" s="98"/>
    </row>
    <row r="83" spans="3:8" ht="12.75" hidden="1">
      <c r="C83" s="22" t="s">
        <v>117</v>
      </c>
      <c r="D83" s="98">
        <v>12</v>
      </c>
      <c r="E83" s="98">
        <v>12</v>
      </c>
      <c r="F83" s="98"/>
      <c r="G83" s="98">
        <v>121</v>
      </c>
      <c r="H83" s="98"/>
    </row>
    <row r="84" spans="3:8" ht="12.75" hidden="1">
      <c r="C84" s="22" t="s">
        <v>116</v>
      </c>
      <c r="D84" s="98">
        <f>D82*D81*D83</f>
        <v>24192.003</v>
      </c>
      <c r="E84" s="98">
        <f>E82*E81*E83</f>
        <v>1534480.1083199997</v>
      </c>
      <c r="F84" s="98"/>
      <c r="G84" s="98">
        <f>G82*G81*G83</f>
        <v>124660964.82202</v>
      </c>
      <c r="H84" s="98">
        <f>D84+E84+G84</f>
        <v>126219636.93334</v>
      </c>
    </row>
    <row r="85" ht="12.75" hidden="1">
      <c r="C85" s="52"/>
    </row>
    <row r="86" ht="12.75" hidden="1">
      <c r="C86" s="52"/>
    </row>
    <row r="87" ht="12.75" hidden="1">
      <c r="C87" s="52"/>
    </row>
    <row r="88" ht="12.75" hidden="1">
      <c r="C88" s="52"/>
    </row>
    <row r="89" ht="12.75" hidden="1">
      <c r="C89" s="52"/>
    </row>
    <row r="90" ht="12.75" hidden="1">
      <c r="C90" s="52"/>
    </row>
    <row r="91" ht="12.75" hidden="1">
      <c r="C91" s="52"/>
    </row>
    <row r="92" ht="12.75" hidden="1">
      <c r="C92" s="52"/>
    </row>
    <row r="93" ht="12.75" hidden="1">
      <c r="C93" s="52"/>
    </row>
    <row r="94" ht="12.75" hidden="1">
      <c r="C94" s="52"/>
    </row>
    <row r="95" ht="12.75" hidden="1">
      <c r="C95" s="52"/>
    </row>
    <row r="96" ht="12.75" hidden="1">
      <c r="C96" s="52"/>
    </row>
    <row r="97" ht="12.75" hidden="1">
      <c r="C97" s="52"/>
    </row>
    <row r="98" ht="12.75" hidden="1">
      <c r="C98" s="52"/>
    </row>
    <row r="99" ht="12.75" hidden="1">
      <c r="C99" s="52"/>
    </row>
    <row r="100" ht="12.75" hidden="1">
      <c r="C100" s="52"/>
    </row>
    <row r="101" ht="12.75" hidden="1">
      <c r="C101" s="52"/>
    </row>
    <row r="102" ht="12.75" hidden="1">
      <c r="C102" s="52"/>
    </row>
    <row r="103" ht="12.75" hidden="1">
      <c r="C103" s="52"/>
    </row>
    <row r="104" ht="12.75" hidden="1">
      <c r="C104" s="52"/>
    </row>
    <row r="105" ht="12.75" hidden="1">
      <c r="C105" s="52"/>
    </row>
    <row r="106" ht="12.75" hidden="1">
      <c r="C106" s="52"/>
    </row>
    <row r="107" ht="12.75" hidden="1">
      <c r="C107" s="52"/>
    </row>
    <row r="108" ht="12.75" hidden="1">
      <c r="C108" s="52"/>
    </row>
    <row r="109" ht="12.75" hidden="1">
      <c r="C109" s="52"/>
    </row>
    <row r="110" ht="12.75" hidden="1">
      <c r="C110" s="52"/>
    </row>
    <row r="111" ht="12.75" hidden="1">
      <c r="C111" s="52"/>
    </row>
    <row r="112" ht="12.75" hidden="1">
      <c r="C112" s="52"/>
    </row>
    <row r="113" ht="12.75" hidden="1">
      <c r="C113" s="52"/>
    </row>
    <row r="114" ht="12.75" hidden="1">
      <c r="C114" s="52"/>
    </row>
    <row r="115" ht="12.75" hidden="1">
      <c r="C115" s="52"/>
    </row>
    <row r="116" ht="12.75" hidden="1">
      <c r="C116" s="52"/>
    </row>
    <row r="117" ht="12.75" hidden="1">
      <c r="C117" s="52"/>
    </row>
    <row r="118" ht="12.75" hidden="1">
      <c r="C118" s="52"/>
    </row>
    <row r="119" ht="12.75" hidden="1">
      <c r="C119" s="52"/>
    </row>
    <row r="120" ht="12.75" hidden="1">
      <c r="C120" s="52"/>
    </row>
    <row r="121" ht="12.75" hidden="1">
      <c r="C121" s="52"/>
    </row>
    <row r="122" ht="12.75" hidden="1">
      <c r="C122" s="52"/>
    </row>
    <row r="123" ht="12.75" hidden="1">
      <c r="C123" s="52"/>
    </row>
    <row r="124" ht="12.75" hidden="1">
      <c r="C124" s="52"/>
    </row>
    <row r="125" ht="12.75" hidden="1">
      <c r="C125" s="52"/>
    </row>
    <row r="126" ht="12.75" hidden="1">
      <c r="C126" s="52"/>
    </row>
    <row r="127" ht="12.75" hidden="1">
      <c r="C127" s="52"/>
    </row>
    <row r="128" ht="12.75" hidden="1">
      <c r="C128" s="52"/>
    </row>
    <row r="129" ht="12.75" hidden="1">
      <c r="C129" s="52"/>
    </row>
    <row r="130" ht="12.75" hidden="1">
      <c r="C130" s="52"/>
    </row>
    <row r="131" ht="12.75" hidden="1">
      <c r="C131" s="52"/>
    </row>
    <row r="132" ht="12.75" hidden="1">
      <c r="C132" s="52"/>
    </row>
    <row r="133" ht="12.75" hidden="1">
      <c r="C133" s="52"/>
    </row>
    <row r="134" ht="12.75" hidden="1">
      <c r="C134" s="52"/>
    </row>
    <row r="135" ht="12.75" hidden="1">
      <c r="C135" s="52"/>
    </row>
    <row r="136" ht="12.75" hidden="1">
      <c r="C136" s="52"/>
    </row>
    <row r="137" ht="12.75" hidden="1">
      <c r="C137" s="52"/>
    </row>
    <row r="138" ht="12.75" hidden="1">
      <c r="C138" s="52"/>
    </row>
    <row r="139" ht="12.75" hidden="1">
      <c r="C139" s="52"/>
    </row>
    <row r="140" ht="12.75" hidden="1">
      <c r="C140" s="52"/>
    </row>
    <row r="141" ht="12.75" hidden="1">
      <c r="C141" s="52"/>
    </row>
    <row r="142" ht="12.75" hidden="1">
      <c r="C142" s="52"/>
    </row>
    <row r="143" ht="12.75" hidden="1">
      <c r="C143" s="52"/>
    </row>
    <row r="144" ht="12.75" hidden="1">
      <c r="C144" s="52"/>
    </row>
    <row r="145" ht="12.75" hidden="1">
      <c r="C145" s="52"/>
    </row>
    <row r="146" ht="12.75" hidden="1">
      <c r="C146" s="52"/>
    </row>
    <row r="147" ht="12.75" hidden="1">
      <c r="C147" s="52"/>
    </row>
    <row r="148" ht="12.75" hidden="1">
      <c r="C148" s="52"/>
    </row>
    <row r="149" ht="12.75" hidden="1">
      <c r="C149" s="52"/>
    </row>
    <row r="150" ht="12.75" hidden="1">
      <c r="C150" s="52"/>
    </row>
    <row r="151" ht="12.75" hidden="1">
      <c r="C151" s="52"/>
    </row>
    <row r="152" ht="12.75" hidden="1">
      <c r="C152" s="52"/>
    </row>
    <row r="153" ht="12.75" hidden="1">
      <c r="C153" s="52"/>
    </row>
    <row r="154" ht="12.75" hidden="1">
      <c r="C154" s="52"/>
    </row>
    <row r="155" ht="12.75" hidden="1">
      <c r="C155" s="52"/>
    </row>
    <row r="156" ht="12.75" hidden="1">
      <c r="C156" s="52"/>
    </row>
    <row r="157" ht="12.75" hidden="1">
      <c r="C157" s="52"/>
    </row>
    <row r="158" ht="12.75" hidden="1">
      <c r="C158" s="52"/>
    </row>
    <row r="159" ht="12.75" hidden="1">
      <c r="C159" s="52"/>
    </row>
    <row r="160" ht="12.75" hidden="1">
      <c r="C160" s="52"/>
    </row>
    <row r="161" ht="12.75" hidden="1">
      <c r="C161" s="52"/>
    </row>
    <row r="162" ht="12.75" hidden="1">
      <c r="C162" s="52"/>
    </row>
    <row r="163" ht="12.75" hidden="1">
      <c r="C163" s="52"/>
    </row>
    <row r="164" ht="12.75" hidden="1">
      <c r="C164" s="52"/>
    </row>
    <row r="165" ht="12.75" hidden="1">
      <c r="C165" s="52"/>
    </row>
    <row r="166" ht="12.75" hidden="1">
      <c r="C166" s="52"/>
    </row>
    <row r="167" ht="12.75" hidden="1">
      <c r="C167" s="52"/>
    </row>
    <row r="168" ht="12.75" hidden="1">
      <c r="C168" s="52"/>
    </row>
    <row r="169" ht="12.75" hidden="1">
      <c r="C169" s="52"/>
    </row>
    <row r="170" ht="12.75" hidden="1">
      <c r="C170" s="52"/>
    </row>
    <row r="171" ht="12.75" hidden="1">
      <c r="C171" s="52"/>
    </row>
    <row r="172" ht="12.75" hidden="1">
      <c r="C172" s="52"/>
    </row>
    <row r="173" ht="12.75" hidden="1">
      <c r="C173" s="52"/>
    </row>
    <row r="174" ht="12.75" hidden="1">
      <c r="C174" s="52"/>
    </row>
    <row r="175" ht="12.75" hidden="1">
      <c r="C175" s="52"/>
    </row>
    <row r="176" ht="12.75" hidden="1">
      <c r="C176" s="52"/>
    </row>
    <row r="177" ht="12.75" hidden="1">
      <c r="C177" s="52"/>
    </row>
    <row r="178" ht="12.75" hidden="1">
      <c r="C178" s="52"/>
    </row>
    <row r="179" ht="12.75" hidden="1">
      <c r="C179" s="52"/>
    </row>
    <row r="180" ht="12.75" hidden="1">
      <c r="C180" s="52"/>
    </row>
    <row r="181" ht="12.75" hidden="1">
      <c r="C181" s="52"/>
    </row>
    <row r="182" ht="12.75" hidden="1">
      <c r="C182" s="52"/>
    </row>
    <row r="183" ht="12.75" hidden="1">
      <c r="C183" s="52"/>
    </row>
    <row r="184" ht="12.75" hidden="1">
      <c r="C184" s="52"/>
    </row>
    <row r="185" ht="12.75" hidden="1">
      <c r="C185" s="52"/>
    </row>
    <row r="186" ht="12.75" hidden="1">
      <c r="C186" s="52"/>
    </row>
    <row r="187" ht="12.75" hidden="1">
      <c r="C187" s="52"/>
    </row>
    <row r="188" ht="12.75" hidden="1">
      <c r="C188" s="52"/>
    </row>
    <row r="189" ht="12.75">
      <c r="C189" s="52"/>
    </row>
    <row r="190" ht="12.75">
      <c r="C190" s="52"/>
    </row>
    <row r="191" ht="12.75">
      <c r="C191" s="52"/>
    </row>
    <row r="192" ht="12.75">
      <c r="C192" s="52"/>
    </row>
    <row r="193" ht="12.75">
      <c r="C193" s="52"/>
    </row>
    <row r="194" ht="12.75">
      <c r="C194" s="52"/>
    </row>
    <row r="195" ht="12.75">
      <c r="C195" s="52"/>
    </row>
    <row r="196" ht="12.75">
      <c r="C196" s="52"/>
    </row>
    <row r="197" ht="12.75">
      <c r="C197" s="52"/>
    </row>
    <row r="198" ht="12.75">
      <c r="C198" s="52"/>
    </row>
    <row r="199" ht="12.75">
      <c r="C199" s="52"/>
    </row>
    <row r="200" ht="12.75">
      <c r="C200" s="52"/>
    </row>
    <row r="201" ht="12.75">
      <c r="C201" s="52"/>
    </row>
    <row r="202" ht="12.75">
      <c r="C202" s="52"/>
    </row>
    <row r="203" ht="12.75">
      <c r="C203" s="52"/>
    </row>
    <row r="204" ht="12.75">
      <c r="C204" s="52"/>
    </row>
    <row r="205" ht="12.75">
      <c r="C205" s="52"/>
    </row>
    <row r="206" ht="12.75">
      <c r="C206" s="52"/>
    </row>
    <row r="207" ht="12.75">
      <c r="C207" s="52"/>
    </row>
    <row r="208" ht="12.75">
      <c r="C208" s="52"/>
    </row>
    <row r="209" ht="12.75">
      <c r="C209" s="52"/>
    </row>
    <row r="210" ht="12.75">
      <c r="C210" s="52"/>
    </row>
    <row r="211" ht="12.75">
      <c r="C211" s="52"/>
    </row>
    <row r="212" ht="12.75">
      <c r="C212" s="52"/>
    </row>
    <row r="213" ht="12.75">
      <c r="C213" s="52"/>
    </row>
    <row r="214" ht="12.75">
      <c r="C214" s="52"/>
    </row>
    <row r="215" ht="12.75">
      <c r="C215" s="52"/>
    </row>
    <row r="216" ht="12.75">
      <c r="C216" s="52"/>
    </row>
    <row r="217" ht="12.75">
      <c r="C217" s="52"/>
    </row>
    <row r="218" ht="12.75">
      <c r="C218" s="52"/>
    </row>
    <row r="219" ht="12.75">
      <c r="C219" s="52"/>
    </row>
    <row r="220" ht="12.75">
      <c r="C220" s="52"/>
    </row>
    <row r="221" ht="12.75">
      <c r="C221" s="52"/>
    </row>
    <row r="222" ht="12.75">
      <c r="C222" s="52"/>
    </row>
    <row r="223" ht="12.75">
      <c r="C223" s="52"/>
    </row>
    <row r="224" ht="12.75">
      <c r="C224" s="52"/>
    </row>
    <row r="225" ht="12.75">
      <c r="C225" s="52"/>
    </row>
    <row r="226" ht="12.75">
      <c r="C226" s="52"/>
    </row>
    <row r="227" ht="12.75">
      <c r="C227" s="52"/>
    </row>
    <row r="228" ht="12.75">
      <c r="C228" s="52"/>
    </row>
    <row r="229" ht="12.75">
      <c r="C229" s="52"/>
    </row>
    <row r="230" ht="12.75">
      <c r="C230" s="52"/>
    </row>
    <row r="231" ht="12.75">
      <c r="C231" s="52"/>
    </row>
    <row r="232" ht="12.75">
      <c r="C232" s="52"/>
    </row>
    <row r="233" ht="12.75">
      <c r="C233" s="52"/>
    </row>
    <row r="234" ht="12.75">
      <c r="C234" s="52"/>
    </row>
    <row r="235" ht="12.75">
      <c r="C235" s="52"/>
    </row>
    <row r="236" ht="12.75">
      <c r="C236" s="52"/>
    </row>
    <row r="237" ht="12.75">
      <c r="C237" s="52"/>
    </row>
    <row r="238" ht="12.75">
      <c r="C238" s="52"/>
    </row>
    <row r="239" ht="12.75">
      <c r="C239" s="52"/>
    </row>
    <row r="240" ht="12.75">
      <c r="C240" s="52"/>
    </row>
    <row r="241" ht="12.75">
      <c r="C241" s="52"/>
    </row>
    <row r="242" ht="12.75">
      <c r="C242" s="52"/>
    </row>
    <row r="243" ht="12.75">
      <c r="C243" s="52"/>
    </row>
    <row r="244" ht="12.75">
      <c r="C244" s="52"/>
    </row>
    <row r="245" ht="12.75">
      <c r="C245" s="52"/>
    </row>
    <row r="246" ht="12.75">
      <c r="C246" s="52"/>
    </row>
    <row r="247" ht="12.75">
      <c r="C247" s="52"/>
    </row>
    <row r="248" ht="12.75">
      <c r="C248" s="52"/>
    </row>
    <row r="249" ht="12.75">
      <c r="C249" s="52"/>
    </row>
    <row r="250" ht="12.75">
      <c r="C250" s="52"/>
    </row>
    <row r="251" ht="12.75">
      <c r="C251" s="52"/>
    </row>
    <row r="252" ht="12.75">
      <c r="C252" s="52"/>
    </row>
    <row r="253" ht="12.75">
      <c r="C253" s="52"/>
    </row>
    <row r="254" ht="12.75">
      <c r="C254" s="52"/>
    </row>
    <row r="255" ht="12.75">
      <c r="C255" s="52"/>
    </row>
    <row r="256" ht="12.75">
      <c r="C256" s="52"/>
    </row>
  </sheetData>
  <sheetProtection/>
  <mergeCells count="9">
    <mergeCell ref="O7:P7"/>
    <mergeCell ref="G28:I28"/>
    <mergeCell ref="C41:E41"/>
    <mergeCell ref="A2:E2"/>
    <mergeCell ref="A4:A5"/>
    <mergeCell ref="B4:B5"/>
    <mergeCell ref="C4:C5"/>
    <mergeCell ref="D4:D5"/>
    <mergeCell ref="K7:L7"/>
  </mergeCells>
  <printOptions horizontalCentered="1"/>
  <pageMargins left="1.19" right="0.41" top="0.11" bottom="0.25" header="0.11811023622047245" footer="0"/>
  <pageSetup blackAndWhite="1" fitToHeight="1" fitToWidth="1"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2:H232"/>
  <sheetViews>
    <sheetView zoomScaleSheetLayoutView="100" zoomScalePageLayoutView="0" workbookViewId="0" topLeftCell="A1">
      <selection activeCell="A1" sqref="A1:F42"/>
    </sheetView>
  </sheetViews>
  <sheetFormatPr defaultColWidth="8.00390625" defaultRowHeight="12.75"/>
  <cols>
    <col min="1" max="1" width="4.75390625" style="19" customWidth="1"/>
    <col min="2" max="2" width="37.25390625" style="19" customWidth="1"/>
    <col min="3" max="3" width="10.00390625" style="19" customWidth="1"/>
    <col min="4" max="4" width="12.00390625" style="19" hidden="1" customWidth="1"/>
    <col min="5" max="5" width="11.875" style="19" customWidth="1"/>
    <col min="6" max="6" width="14.25390625" style="19" customWidth="1"/>
    <col min="7" max="7" width="9.00390625" style="19" bestFit="1" customWidth="1"/>
    <col min="8" max="8" width="9.875" style="19" customWidth="1"/>
    <col min="9" max="9" width="9.625" style="19" customWidth="1"/>
    <col min="10" max="16384" width="8.00390625" style="19" customWidth="1"/>
  </cols>
  <sheetData>
    <row r="1" ht="12.75"/>
    <row r="2" ht="12.75">
      <c r="F2" s="19" t="s">
        <v>53</v>
      </c>
    </row>
    <row r="3" spans="1:7" ht="32.25" customHeight="1">
      <c r="A3" s="145" t="s">
        <v>122</v>
      </c>
      <c r="B3" s="145"/>
      <c r="C3" s="145"/>
      <c r="D3" s="145"/>
      <c r="E3" s="145"/>
      <c r="F3" s="145"/>
      <c r="G3" s="20"/>
    </row>
    <row r="4" spans="1:7" ht="15" customHeight="1">
      <c r="A4" s="21"/>
      <c r="B4" s="21"/>
      <c r="C4" s="21"/>
      <c r="D4" s="21"/>
      <c r="E4" s="21"/>
      <c r="F4" s="21"/>
      <c r="G4" s="21"/>
    </row>
    <row r="5" spans="1:7" ht="38.25" customHeight="1">
      <c r="A5" s="22" t="s">
        <v>54</v>
      </c>
      <c r="B5" s="22"/>
      <c r="C5" s="23" t="s">
        <v>55</v>
      </c>
      <c r="D5" s="23" t="s">
        <v>56</v>
      </c>
      <c r="E5" s="23" t="str">
        <f>'[6]1.20.3'!C8</f>
        <v>Базовый период 2018 год</v>
      </c>
      <c r="F5" s="23" t="str">
        <f>'[6]1.24 (3) разбивка по РЭК'!E4</f>
        <v>Период регулирования 2019 год</v>
      </c>
      <c r="G5" s="24"/>
    </row>
    <row r="6" spans="1:7" ht="12.75">
      <c r="A6" s="22">
        <v>1</v>
      </c>
      <c r="B6" s="22">
        <v>2</v>
      </c>
      <c r="C6" s="22">
        <v>3</v>
      </c>
      <c r="D6" s="22">
        <v>4</v>
      </c>
      <c r="E6" s="22"/>
      <c r="F6" s="22"/>
      <c r="G6" s="25"/>
    </row>
    <row r="7" spans="1:8" ht="25.5">
      <c r="A7" s="26" t="s">
        <v>0</v>
      </c>
      <c r="B7" s="27" t="s">
        <v>57</v>
      </c>
      <c r="C7" s="28" t="s">
        <v>58</v>
      </c>
      <c r="D7" s="29" t="e">
        <v>#DIV/0!</v>
      </c>
      <c r="E7" s="29">
        <v>1742.32</v>
      </c>
      <c r="F7" s="29">
        <f>E7</f>
        <v>1742.32</v>
      </c>
      <c r="G7" s="30"/>
      <c r="H7" s="31"/>
    </row>
    <row r="8" spans="1:7" ht="39" customHeight="1">
      <c r="A8" s="26" t="s">
        <v>59</v>
      </c>
      <c r="B8" s="27" t="s">
        <v>60</v>
      </c>
      <c r="C8" s="22" t="s">
        <v>61</v>
      </c>
      <c r="D8" s="32">
        <v>0</v>
      </c>
      <c r="E8" s="33">
        <f>'[6] П1.4'!C10*1000</f>
        <v>62359</v>
      </c>
      <c r="F8" s="33">
        <f>'[6] П1.4'!H10*1000</f>
        <v>66598</v>
      </c>
      <c r="G8" s="30"/>
    </row>
    <row r="9" spans="1:7" ht="18" customHeight="1">
      <c r="A9" s="26" t="s">
        <v>6</v>
      </c>
      <c r="B9" s="27" t="s">
        <v>62</v>
      </c>
      <c r="C9" s="22"/>
      <c r="D9" s="32">
        <v>0</v>
      </c>
      <c r="E9" s="34">
        <f>'[6] П1.4'!D10*1000</f>
        <v>60083</v>
      </c>
      <c r="F9" s="34">
        <f>'[6] П1.4'!I10*1000</f>
        <v>64168.00000000001</v>
      </c>
      <c r="G9" s="30"/>
    </row>
    <row r="10" spans="1:7" ht="18" customHeight="1">
      <c r="A10" s="26" t="s">
        <v>63</v>
      </c>
      <c r="B10" s="27" t="s">
        <v>64</v>
      </c>
      <c r="C10" s="22"/>
      <c r="D10" s="32">
        <v>0</v>
      </c>
      <c r="E10" s="35">
        <f>+E11+E12</f>
        <v>118471</v>
      </c>
      <c r="F10" s="35">
        <f>+F11+F12</f>
        <v>126455</v>
      </c>
      <c r="G10" s="36"/>
    </row>
    <row r="11" spans="1:7" ht="18" customHeight="1">
      <c r="A11" s="26"/>
      <c r="B11" s="27" t="s">
        <v>65</v>
      </c>
      <c r="C11" s="22"/>
      <c r="D11" s="32"/>
      <c r="E11" s="37">
        <f>'[6] П1.4'!E10*1000</f>
        <v>58242</v>
      </c>
      <c r="F11" s="35">
        <f>+'[6]1.4'!D21</f>
        <v>62174</v>
      </c>
      <c r="G11" s="30"/>
    </row>
    <row r="12" spans="1:7" ht="18" customHeight="1">
      <c r="A12" s="26"/>
      <c r="B12" s="27" t="s">
        <v>66</v>
      </c>
      <c r="C12" s="22"/>
      <c r="D12" s="32"/>
      <c r="E12" s="35">
        <f>'[6] П1.4'!F10*1000</f>
        <v>60229</v>
      </c>
      <c r="F12" s="35">
        <f>+'[6]1.4'!D22</f>
        <v>64281</v>
      </c>
      <c r="G12" s="30"/>
    </row>
    <row r="13" spans="1:8" ht="18" customHeight="1">
      <c r="A13" s="26" t="s">
        <v>67</v>
      </c>
      <c r="B13" s="27" t="s">
        <v>51</v>
      </c>
      <c r="C13" s="22"/>
      <c r="D13" s="32">
        <v>0</v>
      </c>
      <c r="E13" s="35">
        <f>'[6] П1.4'!G10*1000</f>
        <v>42577</v>
      </c>
      <c r="F13" s="35">
        <f>'[6] П1.4'!L10*1000</f>
        <v>45235</v>
      </c>
      <c r="G13" s="30"/>
      <c r="H13" s="38"/>
    </row>
    <row r="14" spans="1:7" ht="18" customHeight="1">
      <c r="A14" s="26" t="s">
        <v>7</v>
      </c>
      <c r="B14" s="27" t="s">
        <v>68</v>
      </c>
      <c r="C14" s="22" t="s">
        <v>69</v>
      </c>
      <c r="D14" s="39" t="e">
        <f>(D8-D20)/D8*100</f>
        <v>#DIV/0!</v>
      </c>
      <c r="E14" s="40">
        <f>+'[6]1.3'!H8/'1.25 '!E8*100</f>
        <v>14.115268044708863</v>
      </c>
      <c r="F14" s="40">
        <f>+'[6]1.3'!M8/'1.25 '!F8*100</f>
        <v>14.122541217453977</v>
      </c>
      <c r="G14" s="30"/>
    </row>
    <row r="15" spans="1:7" ht="18" customHeight="1">
      <c r="A15" s="26" t="s">
        <v>8</v>
      </c>
      <c r="B15" s="27" t="s">
        <v>62</v>
      </c>
      <c r="C15" s="22"/>
      <c r="D15" s="39">
        <v>0</v>
      </c>
      <c r="E15" s="41">
        <v>0</v>
      </c>
      <c r="F15" s="41">
        <v>0</v>
      </c>
      <c r="G15" s="30"/>
    </row>
    <row r="16" spans="1:7" ht="18" customHeight="1">
      <c r="A16" s="26" t="s">
        <v>10</v>
      </c>
      <c r="B16" s="27" t="s">
        <v>64</v>
      </c>
      <c r="C16" s="22"/>
      <c r="D16" s="39">
        <v>0</v>
      </c>
      <c r="E16" s="42">
        <f>+'[6]1.4'!C30</f>
        <v>17.247</v>
      </c>
      <c r="F16" s="42">
        <f>+'[6]1.4'!D30</f>
        <v>7.766</v>
      </c>
      <c r="G16" s="30"/>
    </row>
    <row r="17" spans="1:7" ht="18" customHeight="1">
      <c r="A17" s="26"/>
      <c r="B17" s="27" t="s">
        <v>65</v>
      </c>
      <c r="C17" s="22"/>
      <c r="D17" s="39"/>
      <c r="E17" s="42">
        <f>+'[6]1.4'!C31</f>
        <v>0.051</v>
      </c>
      <c r="F17" s="42">
        <f>+'[6]1.4'!D31</f>
        <v>0.12</v>
      </c>
      <c r="G17" s="30"/>
    </row>
    <row r="18" spans="1:7" ht="18" customHeight="1">
      <c r="A18" s="26"/>
      <c r="B18" s="27" t="s">
        <v>66</v>
      </c>
      <c r="C18" s="22"/>
      <c r="D18" s="39"/>
      <c r="E18" s="42">
        <f>+'[6]1.4'!C32</f>
        <v>17.185</v>
      </c>
      <c r="F18" s="42">
        <f>+'[6]1.4'!D32</f>
        <v>7.93</v>
      </c>
      <c r="G18" s="30"/>
    </row>
    <row r="19" spans="1:7" ht="18" customHeight="1">
      <c r="A19" s="26" t="s">
        <v>11</v>
      </c>
      <c r="B19" s="27" t="s">
        <v>51</v>
      </c>
      <c r="C19" s="22"/>
      <c r="D19" s="39">
        <v>0</v>
      </c>
      <c r="E19" s="42">
        <f>+'[6]1.4'!C65</f>
        <v>12940</v>
      </c>
      <c r="F19" s="42">
        <f>+'[6]1.4'!D65</f>
        <v>11.491</v>
      </c>
      <c r="G19" s="30"/>
    </row>
    <row r="20" spans="1:7" ht="18" customHeight="1">
      <c r="A20" s="26" t="s">
        <v>12</v>
      </c>
      <c r="B20" s="27" t="s">
        <v>70</v>
      </c>
      <c r="C20" s="22" t="s">
        <v>61</v>
      </c>
      <c r="D20" s="32">
        <v>0</v>
      </c>
      <c r="E20" s="43">
        <f>E21+E22+E25</f>
        <v>50765.89</v>
      </c>
      <c r="F20" s="43">
        <f>F21+F22+F25</f>
        <v>53270.520000000004</v>
      </c>
      <c r="G20" s="30"/>
    </row>
    <row r="21" spans="1:7" ht="18" customHeight="1">
      <c r="A21" s="26" t="s">
        <v>13</v>
      </c>
      <c r="B21" s="27" t="s">
        <v>62</v>
      </c>
      <c r="C21" s="22"/>
      <c r="D21" s="32">
        <f>D9-D9*D15/100</f>
        <v>0</v>
      </c>
      <c r="E21" s="41">
        <f>+'[6]1.6'!D17</f>
        <v>0</v>
      </c>
      <c r="F21" s="41">
        <f>+'[6]1.6'!D27</f>
        <v>0</v>
      </c>
      <c r="G21" s="30"/>
    </row>
    <row r="22" spans="1:7" ht="18" customHeight="1">
      <c r="A22" s="26" t="s">
        <v>14</v>
      </c>
      <c r="B22" s="27" t="s">
        <v>64</v>
      </c>
      <c r="C22" s="22"/>
      <c r="D22" s="32">
        <f>D10-D10*D16/100</f>
        <v>0</v>
      </c>
      <c r="E22" s="41">
        <f>E23+E24</f>
        <v>13087.6</v>
      </c>
      <c r="F22" s="41">
        <f>F23+F24</f>
        <v>14197.52</v>
      </c>
      <c r="G22" s="30"/>
    </row>
    <row r="23" spans="1:7" ht="18" customHeight="1">
      <c r="A23" s="26"/>
      <c r="B23" s="27" t="s">
        <v>65</v>
      </c>
      <c r="C23" s="22"/>
      <c r="D23" s="32"/>
      <c r="E23" s="41">
        <f>+'[6]1.6'!E17</f>
        <v>218.54</v>
      </c>
      <c r="F23" s="41">
        <f>+'[6]1.6'!E27</f>
        <v>248.54</v>
      </c>
      <c r="G23" s="30"/>
    </row>
    <row r="24" spans="1:7" ht="18" customHeight="1">
      <c r="A24" s="26"/>
      <c r="B24" s="27" t="s">
        <v>66</v>
      </c>
      <c r="C24" s="22"/>
      <c r="D24" s="32"/>
      <c r="E24" s="41">
        <f>+'[6]1.6'!F17</f>
        <v>12869.06</v>
      </c>
      <c r="F24" s="41">
        <f>+'[6]1.6'!F27</f>
        <v>13948.98</v>
      </c>
      <c r="G24" s="30"/>
    </row>
    <row r="25" spans="1:8" ht="18" customHeight="1">
      <c r="A25" s="26" t="s">
        <v>15</v>
      </c>
      <c r="B25" s="27" t="s">
        <v>51</v>
      </c>
      <c r="C25" s="22"/>
      <c r="D25" s="32">
        <f>D13-D13*D19/100</f>
        <v>0</v>
      </c>
      <c r="E25" s="41">
        <f>+'[6]1.6'!G17</f>
        <v>37678.29</v>
      </c>
      <c r="F25" s="41">
        <f>+'[6]1.6'!G27</f>
        <v>39073</v>
      </c>
      <c r="G25" s="30"/>
      <c r="H25" s="44"/>
    </row>
    <row r="26" spans="1:8" ht="15" customHeight="1">
      <c r="A26" s="26" t="s">
        <v>16</v>
      </c>
      <c r="B26" s="27" t="s">
        <v>71</v>
      </c>
      <c r="C26" s="22" t="s">
        <v>72</v>
      </c>
      <c r="D26" s="45" t="e">
        <f>SUM(D27:D31)</f>
        <v>#DIV/0!</v>
      </c>
      <c r="E26" s="39">
        <f>(E7*E8*E14/100)/1000</f>
        <v>15336.144564799997</v>
      </c>
      <c r="F26" s="39">
        <f>(F7*F8*F14/100)/1000</f>
        <v>16387.0945656</v>
      </c>
      <c r="G26" s="46"/>
      <c r="H26" s="47"/>
    </row>
    <row r="27" spans="1:7" ht="18" customHeight="1">
      <c r="A27" s="26" t="s">
        <v>17</v>
      </c>
      <c r="B27" s="27" t="s">
        <v>62</v>
      </c>
      <c r="C27" s="22"/>
      <c r="D27" s="45" t="e">
        <f>D7*D9*(D15/100)</f>
        <v>#DIV/0!</v>
      </c>
      <c r="E27" s="39"/>
      <c r="F27" s="39"/>
      <c r="G27" s="48"/>
    </row>
    <row r="28" spans="1:7" ht="18" customHeight="1">
      <c r="A28" s="26" t="s">
        <v>18</v>
      </c>
      <c r="B28" s="27" t="s">
        <v>64</v>
      </c>
      <c r="C28" s="22"/>
      <c r="D28" s="45" t="e">
        <f>(D7*D10*(D16/100)+(D27*1000-D33*D21))/1000</f>
        <v>#DIV/0!</v>
      </c>
      <c r="E28" s="49"/>
      <c r="F28" s="49"/>
      <c r="G28" s="48"/>
    </row>
    <row r="29" spans="1:7" ht="18" customHeight="1">
      <c r="A29" s="26"/>
      <c r="B29" s="27" t="s">
        <v>73</v>
      </c>
      <c r="C29" s="22"/>
      <c r="D29" s="45"/>
      <c r="E29" s="50">
        <f>+(E7*E11*E17/100)/1000</f>
        <v>51.7528627344</v>
      </c>
      <c r="F29" s="50">
        <f>+(F7*F11*F17/100)/1000</f>
        <v>129.992404416</v>
      </c>
      <c r="G29" s="48"/>
    </row>
    <row r="30" spans="1:7" ht="18" customHeight="1">
      <c r="A30" s="26"/>
      <c r="B30" s="27" t="s">
        <v>66</v>
      </c>
      <c r="C30" s="22"/>
      <c r="D30" s="45"/>
      <c r="E30" s="50">
        <f>+(E7*E12*E18/100)/1000</f>
        <v>18033.628171467997</v>
      </c>
      <c r="F30" s="50">
        <f>+(F7*F12*F18/100)/1000</f>
        <v>8881.447103256</v>
      </c>
      <c r="G30" s="48"/>
    </row>
    <row r="31" spans="1:7" ht="20.25" customHeight="1">
      <c r="A31" s="26" t="s">
        <v>19</v>
      </c>
      <c r="B31" s="27" t="s">
        <v>51</v>
      </c>
      <c r="C31" s="22"/>
      <c r="D31" s="45" t="e">
        <f>(D7*D13*D19/100+(D28*1000-D34*D22))/1000</f>
        <v>#DIV/0!</v>
      </c>
      <c r="E31" s="50">
        <f>+(E7*E13*E19/100)/1000</f>
        <v>9599248.968015999</v>
      </c>
      <c r="F31" s="50">
        <f>+(F7*F13*F19/100)/1000</f>
        <v>9056.498951932</v>
      </c>
      <c r="G31" s="48"/>
    </row>
    <row r="32" spans="1:7" ht="38.25">
      <c r="A32" s="26" t="s">
        <v>74</v>
      </c>
      <c r="B32" s="27" t="s">
        <v>75</v>
      </c>
      <c r="C32" s="22" t="s">
        <v>52</v>
      </c>
      <c r="D32" s="39" t="e">
        <f>D26*1000/(D8*(1-D14/100))</f>
        <v>#DIV/0!</v>
      </c>
      <c r="E32" s="39">
        <f>+E26*1000/(E8*(1-E14/100))</f>
        <v>286.3525711701544</v>
      </c>
      <c r="F32" s="39">
        <f>+F26*1000/(F8*(1-F14/100))</f>
        <v>286.52438442898364</v>
      </c>
      <c r="G32" s="30"/>
    </row>
    <row r="33" spans="1:7" ht="18" customHeight="1">
      <c r="A33" s="26" t="s">
        <v>76</v>
      </c>
      <c r="B33" s="27" t="s">
        <v>62</v>
      </c>
      <c r="C33" s="22"/>
      <c r="D33" s="39"/>
      <c r="E33" s="39"/>
      <c r="F33" s="39"/>
      <c r="G33" s="30"/>
    </row>
    <row r="34" spans="1:7" ht="18" customHeight="1">
      <c r="A34" s="26" t="s">
        <v>77</v>
      </c>
      <c r="B34" s="27" t="s">
        <v>64</v>
      </c>
      <c r="C34" s="22"/>
      <c r="D34" s="39" t="e">
        <f>D28*1000/(D10*(1-D16/100))</f>
        <v>#DIV/0!</v>
      </c>
      <c r="E34" s="49"/>
      <c r="F34" s="49"/>
      <c r="G34" s="47"/>
    </row>
    <row r="35" spans="1:7" ht="18" customHeight="1">
      <c r="A35" s="26"/>
      <c r="B35" s="27" t="s">
        <v>65</v>
      </c>
      <c r="C35" s="22"/>
      <c r="D35" s="39"/>
      <c r="E35" s="50">
        <f aca="true" t="shared" si="0" ref="E35:F37">+E29*1000/(E11*(1-E17/100))</f>
        <v>0.8890366086704219</v>
      </c>
      <c r="F35" s="50">
        <f>+F29*1000/(F11*(1-F17/100))</f>
        <v>2.0932959551461754</v>
      </c>
      <c r="G35" s="47"/>
    </row>
    <row r="36" spans="1:8" ht="18" customHeight="1">
      <c r="A36" s="26"/>
      <c r="B36" s="27" t="s">
        <v>66</v>
      </c>
      <c r="C36" s="22"/>
      <c r="D36" s="39"/>
      <c r="E36" s="50">
        <f t="shared" si="0"/>
        <v>361.5500718468876</v>
      </c>
      <c r="F36" s="50">
        <f t="shared" si="0"/>
        <v>150.06622787009883</v>
      </c>
      <c r="G36" s="47"/>
      <c r="H36" s="51"/>
    </row>
    <row r="37" spans="1:7" ht="18" customHeight="1">
      <c r="A37" s="26" t="s">
        <v>78</v>
      </c>
      <c r="B37" s="27" t="s">
        <v>51</v>
      </c>
      <c r="C37" s="22"/>
      <c r="D37" s="39" t="e">
        <f>D31*1000/(D13-(1-D19/100))</f>
        <v>#DIV/0!</v>
      </c>
      <c r="E37" s="50">
        <v>120.01</v>
      </c>
      <c r="F37" s="50">
        <f t="shared" si="0"/>
        <v>226.20297506468268</v>
      </c>
      <c r="G37" s="30"/>
    </row>
    <row r="38" ht="12.75">
      <c r="C38" s="52"/>
    </row>
    <row r="39" spans="1:6" s="53" customFormat="1" ht="15">
      <c r="A39" s="53" t="str">
        <f>'[6]1.24 (3) разбивка по РЭК'!A41</f>
        <v>Директор МУП ШТЭС </v>
      </c>
      <c r="C39" s="146" t="str">
        <f>'[6]1.24 (3) разбивка по РЭК'!C41:E41</f>
        <v>А.П. Щербаков</v>
      </c>
      <c r="D39" s="146"/>
      <c r="E39" s="146"/>
      <c r="F39" s="146"/>
    </row>
    <row r="40" ht="12.75">
      <c r="C40" s="52"/>
    </row>
    <row r="41" spans="1:3" ht="12.75">
      <c r="A41" s="54" t="str">
        <f>'[6]1.24 (3) разбивка по РЭК'!A43</f>
        <v>Окунева Светлана Александровна</v>
      </c>
      <c r="C41" s="52"/>
    </row>
    <row r="42" spans="1:3" ht="12.75">
      <c r="A42" s="54" t="str">
        <f>'[6]1.24 (3) разбивка по РЭК'!A44</f>
        <v>8-39139-3-44-79</v>
      </c>
      <c r="C42" s="52"/>
    </row>
    <row r="43" ht="12.75">
      <c r="C43" s="52"/>
    </row>
    <row r="44" ht="12.75">
      <c r="C44" s="52"/>
    </row>
    <row r="45" ht="12.75">
      <c r="C45" s="52"/>
    </row>
    <row r="46" ht="12.75">
      <c r="C46" s="52"/>
    </row>
    <row r="47" ht="12.75">
      <c r="C47" s="52"/>
    </row>
    <row r="48" ht="12.75">
      <c r="C48" s="52"/>
    </row>
    <row r="49" ht="12.75">
      <c r="C49" s="52"/>
    </row>
    <row r="50" ht="12.75">
      <c r="C50" s="52"/>
    </row>
    <row r="51" ht="12.75">
      <c r="C51" s="52"/>
    </row>
    <row r="52" ht="12.75">
      <c r="C52" s="52"/>
    </row>
    <row r="53" ht="12.75">
      <c r="C53" s="52"/>
    </row>
    <row r="54" ht="12.75">
      <c r="C54" s="52"/>
    </row>
    <row r="55" ht="12.75">
      <c r="C55" s="52"/>
    </row>
    <row r="56" ht="12.75">
      <c r="C56" s="52"/>
    </row>
    <row r="57" ht="12.75">
      <c r="C57" s="52"/>
    </row>
    <row r="58" ht="12.75">
      <c r="C58" s="52"/>
    </row>
    <row r="59" ht="12.75">
      <c r="C59" s="52"/>
    </row>
    <row r="60" ht="12.75">
      <c r="C60" s="52"/>
    </row>
    <row r="61" ht="12.75">
      <c r="C61" s="52"/>
    </row>
    <row r="62" ht="12.75">
      <c r="C62" s="52"/>
    </row>
    <row r="63" ht="12.75">
      <c r="C63" s="52"/>
    </row>
    <row r="64" ht="12.75">
      <c r="C64" s="52"/>
    </row>
    <row r="65" ht="12.75">
      <c r="C65" s="52"/>
    </row>
    <row r="66" ht="12.75">
      <c r="C66" s="52"/>
    </row>
    <row r="67" ht="12.75">
      <c r="C67" s="52"/>
    </row>
    <row r="68" ht="12.75">
      <c r="C68" s="52"/>
    </row>
    <row r="69" ht="12.75">
      <c r="C69" s="52"/>
    </row>
    <row r="70" ht="12.75">
      <c r="C70" s="52"/>
    </row>
    <row r="71" ht="12.75">
      <c r="C71" s="52"/>
    </row>
    <row r="72" ht="12.75">
      <c r="C72" s="52"/>
    </row>
    <row r="73" ht="12.75">
      <c r="C73" s="52"/>
    </row>
    <row r="74" ht="12.75">
      <c r="C74" s="52"/>
    </row>
    <row r="75" ht="12.75">
      <c r="C75" s="52"/>
    </row>
    <row r="76" ht="12.75">
      <c r="C76" s="52"/>
    </row>
    <row r="77" ht="12.75">
      <c r="C77" s="52"/>
    </row>
    <row r="78" ht="12.75">
      <c r="C78" s="52"/>
    </row>
    <row r="79" ht="12.75">
      <c r="C79" s="52"/>
    </row>
    <row r="80" ht="12.75">
      <c r="C80" s="52"/>
    </row>
    <row r="81" ht="12.75">
      <c r="C81" s="52"/>
    </row>
    <row r="82" ht="12.75">
      <c r="C82" s="52"/>
    </row>
    <row r="83" ht="12.75">
      <c r="C83" s="52"/>
    </row>
    <row r="84" ht="12.75">
      <c r="C84" s="52"/>
    </row>
    <row r="85" ht="12.75">
      <c r="C85" s="52"/>
    </row>
    <row r="86" ht="12.75">
      <c r="C86" s="52"/>
    </row>
    <row r="87" ht="12.75">
      <c r="C87" s="52"/>
    </row>
    <row r="88" ht="12.75">
      <c r="C88" s="52"/>
    </row>
    <row r="89" ht="12.75">
      <c r="C89" s="52"/>
    </row>
    <row r="90" ht="12.75">
      <c r="C90" s="52"/>
    </row>
    <row r="91" ht="12.75">
      <c r="C91" s="52"/>
    </row>
    <row r="92" ht="12.75">
      <c r="C92" s="52"/>
    </row>
    <row r="93" ht="12.75">
      <c r="C93" s="52"/>
    </row>
    <row r="94" ht="12.75">
      <c r="C94" s="52"/>
    </row>
    <row r="95" ht="12.75">
      <c r="C95" s="52"/>
    </row>
    <row r="96" ht="12.75">
      <c r="C96" s="52"/>
    </row>
    <row r="97" ht="12.75">
      <c r="C97" s="52"/>
    </row>
    <row r="98" ht="12.75">
      <c r="C98" s="52"/>
    </row>
    <row r="99" ht="12.75">
      <c r="C99" s="52"/>
    </row>
    <row r="100" ht="12.75">
      <c r="C100" s="52"/>
    </row>
    <row r="101" ht="12.75">
      <c r="C101" s="52"/>
    </row>
    <row r="102" ht="12.75">
      <c r="C102" s="52"/>
    </row>
    <row r="103" ht="12.75">
      <c r="C103" s="52"/>
    </row>
    <row r="104" ht="12.75">
      <c r="C104" s="52"/>
    </row>
    <row r="105" ht="12.75">
      <c r="C105" s="52"/>
    </row>
    <row r="106" ht="12.75">
      <c r="C106" s="52"/>
    </row>
    <row r="107" ht="12.75">
      <c r="C107" s="52"/>
    </row>
    <row r="108" ht="12.75">
      <c r="C108" s="52"/>
    </row>
    <row r="109" ht="12.75">
      <c r="C109" s="52"/>
    </row>
    <row r="110" ht="12.75">
      <c r="C110" s="52"/>
    </row>
    <row r="111" ht="12.75">
      <c r="C111" s="52"/>
    </row>
    <row r="112" ht="12.75">
      <c r="C112" s="52"/>
    </row>
    <row r="113" ht="12.75">
      <c r="C113" s="52"/>
    </row>
    <row r="114" ht="12.75">
      <c r="C114" s="52"/>
    </row>
    <row r="115" ht="12.75">
      <c r="C115" s="52"/>
    </row>
    <row r="116" ht="12.75">
      <c r="C116" s="52"/>
    </row>
    <row r="117" ht="12.75">
      <c r="C117" s="52"/>
    </row>
    <row r="118" ht="12.75">
      <c r="C118" s="52"/>
    </row>
    <row r="119" ht="12.75">
      <c r="C119" s="52"/>
    </row>
    <row r="120" ht="12.75">
      <c r="C120" s="52"/>
    </row>
    <row r="121" ht="12.75">
      <c r="C121" s="52"/>
    </row>
    <row r="122" ht="12.75">
      <c r="C122" s="52"/>
    </row>
    <row r="123" ht="12.75">
      <c r="C123" s="52"/>
    </row>
    <row r="124" ht="12.75">
      <c r="C124" s="52"/>
    </row>
    <row r="125" ht="12.75">
      <c r="C125" s="52"/>
    </row>
    <row r="126" ht="12.75">
      <c r="C126" s="52"/>
    </row>
    <row r="127" ht="12.75">
      <c r="C127" s="52"/>
    </row>
    <row r="128" ht="12.75">
      <c r="C128" s="52"/>
    </row>
    <row r="129" ht="12.75">
      <c r="C129" s="52"/>
    </row>
    <row r="130" ht="12.75">
      <c r="C130" s="52"/>
    </row>
    <row r="131" ht="12.75">
      <c r="C131" s="52"/>
    </row>
    <row r="132" ht="12.75">
      <c r="C132" s="52"/>
    </row>
    <row r="133" ht="12.75">
      <c r="C133" s="52"/>
    </row>
    <row r="134" ht="12.75">
      <c r="C134" s="52"/>
    </row>
    <row r="135" ht="12.75">
      <c r="C135" s="52"/>
    </row>
    <row r="136" ht="12.75">
      <c r="C136" s="52"/>
    </row>
    <row r="137" ht="12.75">
      <c r="C137" s="52"/>
    </row>
    <row r="138" ht="12.75">
      <c r="C138" s="52"/>
    </row>
    <row r="139" ht="12.75">
      <c r="C139" s="52"/>
    </row>
    <row r="140" ht="12.75">
      <c r="C140" s="52"/>
    </row>
    <row r="141" ht="12.75">
      <c r="C141" s="52"/>
    </row>
    <row r="142" ht="12.75">
      <c r="C142" s="52"/>
    </row>
    <row r="143" ht="12.75">
      <c r="C143" s="52"/>
    </row>
    <row r="144" ht="12.75">
      <c r="C144" s="52"/>
    </row>
    <row r="145" ht="12.75">
      <c r="C145" s="52"/>
    </row>
    <row r="146" ht="12.75">
      <c r="C146" s="52"/>
    </row>
    <row r="147" ht="12.75">
      <c r="C147" s="52"/>
    </row>
    <row r="148" ht="12.75">
      <c r="C148" s="52"/>
    </row>
    <row r="149" ht="12.75">
      <c r="C149" s="52"/>
    </row>
    <row r="150" ht="12.75">
      <c r="C150" s="52"/>
    </row>
    <row r="151" ht="12.75">
      <c r="C151" s="52"/>
    </row>
    <row r="152" ht="12.75">
      <c r="C152" s="52"/>
    </row>
    <row r="153" ht="12.75">
      <c r="C153" s="52"/>
    </row>
    <row r="154" ht="12.75">
      <c r="C154" s="52"/>
    </row>
    <row r="155" ht="12.75">
      <c r="C155" s="52"/>
    </row>
    <row r="156" ht="12.75">
      <c r="C156" s="52"/>
    </row>
    <row r="157" ht="12.75">
      <c r="C157" s="52"/>
    </row>
    <row r="158" ht="12.75">
      <c r="C158" s="52"/>
    </row>
    <row r="159" ht="12.75">
      <c r="C159" s="52"/>
    </row>
    <row r="160" ht="12.75">
      <c r="C160" s="52"/>
    </row>
    <row r="161" ht="12.75">
      <c r="C161" s="52"/>
    </row>
    <row r="162" ht="12.75">
      <c r="C162" s="52"/>
    </row>
    <row r="163" ht="12.75">
      <c r="C163" s="52"/>
    </row>
    <row r="164" ht="12.75">
      <c r="C164" s="52"/>
    </row>
    <row r="165" ht="12.75">
      <c r="C165" s="52"/>
    </row>
    <row r="166" ht="12.75">
      <c r="C166" s="52"/>
    </row>
    <row r="167" ht="12.75">
      <c r="C167" s="52"/>
    </row>
    <row r="168" ht="12.75">
      <c r="C168" s="52"/>
    </row>
    <row r="169" ht="12.75">
      <c r="C169" s="52"/>
    </row>
    <row r="170" ht="12.75">
      <c r="C170" s="52"/>
    </row>
    <row r="171" ht="12.75">
      <c r="C171" s="52"/>
    </row>
    <row r="172" ht="12.75">
      <c r="C172" s="52"/>
    </row>
    <row r="173" ht="12.75">
      <c r="C173" s="52"/>
    </row>
    <row r="174" ht="12.75">
      <c r="C174" s="52"/>
    </row>
    <row r="175" ht="12.75">
      <c r="C175" s="52"/>
    </row>
    <row r="176" ht="12.75">
      <c r="C176" s="52"/>
    </row>
    <row r="177" ht="12.75">
      <c r="C177" s="52"/>
    </row>
    <row r="178" ht="12.75">
      <c r="C178" s="52"/>
    </row>
    <row r="179" ht="12.75">
      <c r="C179" s="52"/>
    </row>
    <row r="180" ht="12.75">
      <c r="C180" s="52"/>
    </row>
    <row r="181" ht="12.75">
      <c r="C181" s="52"/>
    </row>
    <row r="182" ht="12.75">
      <c r="C182" s="52"/>
    </row>
    <row r="183" ht="12.75">
      <c r="C183" s="52"/>
    </row>
    <row r="184" ht="12.75">
      <c r="C184" s="52"/>
    </row>
    <row r="185" ht="12.75">
      <c r="C185" s="52"/>
    </row>
    <row r="186" ht="12.75">
      <c r="C186" s="52"/>
    </row>
    <row r="187" ht="12.75">
      <c r="C187" s="52"/>
    </row>
    <row r="188" ht="12.75">
      <c r="C188" s="52"/>
    </row>
    <row r="189" ht="12.75">
      <c r="C189" s="52"/>
    </row>
    <row r="190" ht="12.75">
      <c r="C190" s="52"/>
    </row>
    <row r="191" ht="12.75">
      <c r="C191" s="52"/>
    </row>
    <row r="192" ht="12.75">
      <c r="C192" s="52"/>
    </row>
    <row r="193" ht="12.75">
      <c r="C193" s="52"/>
    </row>
    <row r="194" ht="12.75">
      <c r="C194" s="52"/>
    </row>
    <row r="195" ht="12.75">
      <c r="C195" s="52"/>
    </row>
    <row r="196" ht="12.75">
      <c r="C196" s="52"/>
    </row>
    <row r="197" ht="12.75">
      <c r="C197" s="52"/>
    </row>
    <row r="198" ht="12.75">
      <c r="C198" s="52"/>
    </row>
    <row r="199" ht="12.75">
      <c r="C199" s="52"/>
    </row>
    <row r="200" ht="12.75">
      <c r="C200" s="52"/>
    </row>
    <row r="201" ht="12.75">
      <c r="C201" s="52"/>
    </row>
    <row r="202" ht="12.75">
      <c r="C202" s="52"/>
    </row>
    <row r="203" ht="12.75">
      <c r="C203" s="52"/>
    </row>
    <row r="204" ht="12.75">
      <c r="C204" s="52"/>
    </row>
    <row r="205" ht="12.75">
      <c r="C205" s="52"/>
    </row>
    <row r="206" ht="12.75">
      <c r="C206" s="52"/>
    </row>
    <row r="207" ht="12.75">
      <c r="C207" s="52"/>
    </row>
    <row r="208" ht="12.75">
      <c r="C208" s="52"/>
    </row>
    <row r="209" ht="12.75">
      <c r="C209" s="52"/>
    </row>
    <row r="210" ht="12.75">
      <c r="C210" s="52"/>
    </row>
    <row r="211" ht="12.75">
      <c r="C211" s="52"/>
    </row>
    <row r="212" ht="12.75">
      <c r="C212" s="52"/>
    </row>
    <row r="213" ht="12.75">
      <c r="C213" s="52"/>
    </row>
    <row r="214" ht="12.75">
      <c r="C214" s="52"/>
    </row>
    <row r="215" ht="12.75">
      <c r="C215" s="52"/>
    </row>
    <row r="216" ht="12.75">
      <c r="C216" s="52"/>
    </row>
    <row r="217" ht="12.75">
      <c r="C217" s="52"/>
    </row>
    <row r="218" ht="12.75">
      <c r="C218" s="52"/>
    </row>
    <row r="219" ht="12.75">
      <c r="C219" s="52"/>
    </row>
    <row r="220" ht="12.75">
      <c r="C220" s="52"/>
    </row>
    <row r="221" ht="12.75">
      <c r="C221" s="52"/>
    </row>
    <row r="222" ht="12.75">
      <c r="C222" s="52"/>
    </row>
    <row r="223" ht="12.75">
      <c r="C223" s="52"/>
    </row>
    <row r="224" ht="12.75">
      <c r="C224" s="52"/>
    </row>
    <row r="225" ht="12.75">
      <c r="C225" s="52"/>
    </row>
    <row r="226" ht="12.75">
      <c r="C226" s="52"/>
    </row>
    <row r="227" ht="12.75">
      <c r="C227" s="52"/>
    </row>
    <row r="228" ht="12.75">
      <c r="C228" s="52"/>
    </row>
    <row r="229" ht="12.75">
      <c r="C229" s="52"/>
    </row>
    <row r="230" ht="12.75">
      <c r="C230" s="52"/>
    </row>
    <row r="231" ht="12.75">
      <c r="C231" s="52"/>
    </row>
    <row r="232" ht="12.75">
      <c r="C232" s="52"/>
    </row>
  </sheetData>
  <sheetProtection/>
  <mergeCells count="2">
    <mergeCell ref="A3:F3"/>
    <mergeCell ref="C39:F39"/>
  </mergeCells>
  <printOptions/>
  <pageMargins left="1.1811023622047245" right="0.5905511811023623" top="0.53" bottom="0.25" header="0.5118110236220472" footer="0.2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2015-04-22T04:23:33Z</cp:lastPrinted>
  <dcterms:created xsi:type="dcterms:W3CDTF">2014-08-15T10:06:32Z</dcterms:created>
  <dcterms:modified xsi:type="dcterms:W3CDTF">2018-04-27T03:13:04Z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